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Projekte\AIPH\Ab2020\yearbook_2024\2024\AAA fertig zum absenden\Chapter 2\"/>
    </mc:Choice>
  </mc:AlternateContent>
  <xr:revisionPtr revIDLastSave="0" documentId="13_ncr:1_{EDEE3C71-4A6C-458C-B5ED-0F47B395EB58}" xr6:coauthVersionLast="47" xr6:coauthVersionMax="47" xr10:uidLastSave="{00000000-0000-0000-0000-000000000000}"/>
  <bookViews>
    <workbookView xWindow="28680" yWindow="-120" windowWidth="25440" windowHeight="15270" tabRatio="816" activeTab="1" xr2:uid="{00000000-000D-0000-FFFF-FFFF00000000}"/>
  </bookViews>
  <sheets>
    <sheet name="Roses Trade" sheetId="33" r:id="rId1"/>
    <sheet name="Roses Graph" sheetId="9" r:id="rId2"/>
    <sheet name="Roses Production " sheetId="1" r:id="rId3"/>
    <sheet name="Carnation Trade" sheetId="10" r:id="rId4"/>
    <sheet name="Carnation Graph  " sheetId="11" r:id="rId5"/>
    <sheet name="Carnation Production" sheetId="2" r:id="rId6"/>
    <sheet name="Orchids Trade" sheetId="16" r:id="rId7"/>
    <sheet name="Orchids Graph" sheetId="17" r:id="rId8"/>
    <sheet name="Orchids Production " sheetId="4" r:id="rId9"/>
    <sheet name="Chrysanthemum Trade" sheetId="12" r:id="rId10"/>
    <sheet name="Chrysan. Graph" sheetId="13" r:id="rId11"/>
    <sheet name="Chysanthemum Prod." sheetId="3" r:id="rId12"/>
    <sheet name="Lilies Trade" sheetId="14" r:id="rId13"/>
    <sheet name="Lilies Graph" sheetId="15" r:id="rId14"/>
    <sheet name="Lilies Production" sheetId="7" r:id="rId15"/>
    <sheet name="Christmas Trees Trade" sheetId="21" r:id="rId16"/>
    <sheet name="Christmas Trees Graph" sheetId="20" r:id="rId17"/>
    <sheet name="Christmas trees Production " sheetId="5" r:id="rId18"/>
    <sheet name="Cut Foliage Trade" sheetId="18" r:id="rId19"/>
    <sheet name="Cut Foliage Graph" sheetId="19" r:id="rId20"/>
    <sheet name="Cut Foliage Production " sheetId="6" r:id="rId21"/>
    <sheet name="Flowering plants trade" sheetId="29" r:id="rId22"/>
    <sheet name="Flowering plants graph" sheetId="28" r:id="rId23"/>
    <sheet name="Flowering plants area" sheetId="25" r:id="rId24"/>
    <sheet name="Green and foliage plants trade" sheetId="27" r:id="rId25"/>
    <sheet name="Green and foliage plants graph" sheetId="31" r:id="rId26"/>
    <sheet name="Green and Foliage plants area" sheetId="2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C11" i="7"/>
  <c r="C23" i="3"/>
  <c r="C11" i="3"/>
  <c r="C11" i="1" l="1"/>
  <c r="C15" i="31"/>
  <c r="C22" i="28"/>
  <c r="C22" i="19"/>
  <c r="C21" i="20"/>
  <c r="C19" i="15"/>
  <c r="C19" i="13"/>
  <c r="B13" i="11"/>
  <c r="D16" i="17"/>
  <c r="C17" i="31" l="1"/>
  <c r="C24" i="28"/>
  <c r="C24" i="19"/>
  <c r="C24" i="20"/>
  <c r="C22" i="15"/>
  <c r="C23" i="13"/>
  <c r="C8" i="25" l="1"/>
  <c r="C8" i="1" l="1"/>
  <c r="C17" i="1" l="1"/>
</calcChain>
</file>

<file path=xl/sharedStrings.xml><?xml version="1.0" encoding="utf-8"?>
<sst xmlns="http://schemas.openxmlformats.org/spreadsheetml/2006/main" count="936" uniqueCount="425">
  <si>
    <t xml:space="preserve">heading: </t>
  </si>
  <si>
    <t xml:space="preserve">2.1 Roses, fresh cut </t>
  </si>
  <si>
    <t>1 000 EUR</t>
  </si>
  <si>
    <t>1 000 pieces</t>
  </si>
  <si>
    <t>Netherlands</t>
  </si>
  <si>
    <t>Kenya</t>
  </si>
  <si>
    <t>Ethiopia</t>
  </si>
  <si>
    <t>Ecuador</t>
  </si>
  <si>
    <t>Belgium</t>
  </si>
  <si>
    <t>Colombia</t>
  </si>
  <si>
    <t>Uganda</t>
  </si>
  <si>
    <t>Zambia</t>
  </si>
  <si>
    <t>Germany</t>
  </si>
  <si>
    <t>Italy</t>
  </si>
  <si>
    <t>United Kingdom</t>
  </si>
  <si>
    <t>Spain</t>
  </si>
  <si>
    <t>India</t>
  </si>
  <si>
    <t>Total</t>
  </si>
  <si>
    <t>France</t>
  </si>
  <si>
    <t>Poland</t>
  </si>
  <si>
    <t>Austria</t>
  </si>
  <si>
    <t>Sweden</t>
  </si>
  <si>
    <t>Czech Rep.</t>
  </si>
  <si>
    <t>Lithuania</t>
  </si>
  <si>
    <t>Denmark</t>
  </si>
  <si>
    <t>Finland</t>
  </si>
  <si>
    <t>Ireland</t>
  </si>
  <si>
    <t>Others</t>
  </si>
  <si>
    <t>Data based on table 3.2. Roses, Imports (CN-Code 06031100)</t>
  </si>
  <si>
    <t>heading:</t>
  </si>
  <si>
    <t>Important producers of roses, fresh cut</t>
  </si>
  <si>
    <t>In the open</t>
  </si>
  <si>
    <t xml:space="preserve"> Under protection</t>
  </si>
  <si>
    <t>Year</t>
  </si>
  <si>
    <t>please delete countries (e.g. the last four) if there will be not enough space</t>
  </si>
  <si>
    <r>
      <t>China</t>
    </r>
    <r>
      <rPr>
        <vertAlign val="superscript"/>
        <sz val="11"/>
        <color theme="1"/>
        <rFont val="Calibri"/>
        <family val="2"/>
      </rPr>
      <t xml:space="preserve"> </t>
    </r>
  </si>
  <si>
    <t>Mexico</t>
  </si>
  <si>
    <t xml:space="preserve">Italy </t>
  </si>
  <si>
    <t>Vietnam</t>
  </si>
  <si>
    <t>Thailand</t>
  </si>
  <si>
    <t>Japan</t>
  </si>
  <si>
    <t xml:space="preserve">Korea, Republic of </t>
  </si>
  <si>
    <t>Chinese Taipei</t>
  </si>
  <si>
    <t>Israel</t>
  </si>
  <si>
    <t>Turkey</t>
  </si>
  <si>
    <t>Other important producing countries of fresh cut roses: Ethiopia</t>
  </si>
  <si>
    <t xml:space="preserve">2.2 Carnations, fresh cut </t>
  </si>
  <si>
    <t>Portugal</t>
  </si>
  <si>
    <t>Data based on table 3.1. Carnations, Imports (CN-Code 06031200)</t>
  </si>
  <si>
    <t xml:space="preserve">Others </t>
  </si>
  <si>
    <t>Important producers of carnations, fresh cut</t>
  </si>
  <si>
    <t xml:space="preserve">China </t>
  </si>
  <si>
    <t xml:space="preserve">Vietnam </t>
  </si>
  <si>
    <t>UK</t>
  </si>
  <si>
    <t>Hungary</t>
  </si>
  <si>
    <t>Other important producing countries of cut flowers: Ethiopia</t>
  </si>
  <si>
    <t xml:space="preserve">2.3 Orchids, fresh cut </t>
  </si>
  <si>
    <t>Malaysia</t>
  </si>
  <si>
    <t>Romania</t>
  </si>
  <si>
    <t>Latvia</t>
  </si>
  <si>
    <t>Data based on table 3.3. Orchids, Imports (CN-Code 06031300)</t>
  </si>
  <si>
    <t>Important producers of orchids, fresh cut</t>
  </si>
  <si>
    <t>Other important producing countries of cut flowers: Kenya, Ethiopia</t>
  </si>
  <si>
    <t xml:space="preserve">2.4 Chrysanthemums, fresh cut </t>
  </si>
  <si>
    <t>Slovakia</t>
  </si>
  <si>
    <t>Data based on table 3.4. Chrysanthemums, Imports (CN-Code 06031400)</t>
  </si>
  <si>
    <t>Important producers of chrysanthemums, fresh cut</t>
  </si>
  <si>
    <t xml:space="preserve">2.5 Lilies, fresh cut </t>
  </si>
  <si>
    <t>Costa Rica</t>
  </si>
  <si>
    <t>Data based on table 3.5 Lilies, Imports  (CN-Code 06031500)</t>
  </si>
  <si>
    <t>Important producers of lilies, fresh cut</t>
  </si>
  <si>
    <t>Other important producing countries of cut flowers: Columbia, Kenya, Ethiopia</t>
  </si>
  <si>
    <r>
      <t xml:space="preserve">2.6 Christmas trees </t>
    </r>
    <r>
      <rPr>
        <sz val="12"/>
        <color theme="1"/>
        <rFont val="Arial"/>
        <family val="2"/>
      </rPr>
      <t>(and branches from conifers)</t>
    </r>
  </si>
  <si>
    <t>Luxembourg</t>
  </si>
  <si>
    <t>Estonia</t>
  </si>
  <si>
    <t xml:space="preserve">based on table 5.3 Christmas trees and branches from conifers, Imports (CN-Code 06042020 and 06042040) </t>
  </si>
  <si>
    <t>Important producers of christmas trees</t>
  </si>
  <si>
    <t>USA</t>
  </si>
  <si>
    <t>Switzerland</t>
  </si>
  <si>
    <t xml:space="preserve">2.7 Cut foliage and branches, fresh cut </t>
  </si>
  <si>
    <t>exporting to (value in 1 000 EUR)</t>
  </si>
  <si>
    <t>United States</t>
  </si>
  <si>
    <t>Guatemala</t>
  </si>
  <si>
    <t>importing from (value in 1 000 EUR)</t>
  </si>
  <si>
    <t xml:space="preserve">Important producers of cut foliage, fresh cut </t>
  </si>
  <si>
    <t>China</t>
  </si>
  <si>
    <t>heading</t>
  </si>
  <si>
    <t>Important producers of flowering plants (indoor)</t>
  </si>
  <si>
    <t xml:space="preserve">USA </t>
  </si>
  <si>
    <t xml:space="preserve">Japan </t>
  </si>
  <si>
    <t xml:space="preserve">Belgium </t>
  </si>
  <si>
    <t xml:space="preserve">Poland </t>
  </si>
  <si>
    <t xml:space="preserve">2.9  Green/foliage plants (indoor) </t>
  </si>
  <si>
    <t>Honduras</t>
  </si>
  <si>
    <t xml:space="preserve">based on table 6.2.4 Foliage plants, imports  (CN-Code 06029099) </t>
  </si>
  <si>
    <t xml:space="preserve">Important producers of green/foliage plants </t>
  </si>
  <si>
    <t xml:space="preserve">Chinese Taipei </t>
  </si>
  <si>
    <t>Korea, Republic of</t>
  </si>
  <si>
    <t>South Africa</t>
  </si>
  <si>
    <t>Based on CN-Code 06029091, without bulbs and tubers, in growth or in flower (CN-Codes 06012030 and 06012090)</t>
  </si>
  <si>
    <t xml:space="preserve">Based on table 5.2 Foliage, fresh, Imports (CN-Code 06042090) </t>
  </si>
  <si>
    <r>
      <t xml:space="preserve">Area in ha </t>
    </r>
    <r>
      <rPr>
        <vertAlign val="superscript"/>
        <sz val="11"/>
        <color theme="1"/>
        <rFont val="Calibri"/>
        <family val="2"/>
      </rPr>
      <t>1</t>
    </r>
  </si>
  <si>
    <r>
      <t>Total</t>
    </r>
    <r>
      <rPr>
        <vertAlign val="superscript"/>
        <sz val="11"/>
        <color theme="1"/>
        <rFont val="Calibri"/>
        <family val="2"/>
      </rPr>
      <t xml:space="preserve"> 2</t>
    </r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</si>
  <si>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As far as provided.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</si>
  <si>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Including unspecified area.</t>
    </r>
  </si>
  <si>
    <r>
      <t xml:space="preserve">Netherlands </t>
    </r>
    <r>
      <rPr>
        <vertAlign val="superscript"/>
        <sz val="10"/>
        <color theme="1"/>
        <rFont val="Arial"/>
        <family val="2"/>
      </rPr>
      <t>3</t>
    </r>
  </si>
  <si>
    <r>
      <t xml:space="preserve">Area in ha </t>
    </r>
    <r>
      <rPr>
        <vertAlign val="superscript"/>
        <sz val="10"/>
        <color theme="1"/>
        <rFont val="Arial"/>
        <family val="2"/>
      </rPr>
      <t>1</t>
    </r>
  </si>
  <si>
    <t>Greece</t>
  </si>
  <si>
    <t xml:space="preserve">2.8  Flowering plants (indoor) </t>
  </si>
  <si>
    <t xml:space="preserve">In the open </t>
  </si>
  <si>
    <t>Bulgaria</t>
  </si>
  <si>
    <r>
      <t>Netherlands</t>
    </r>
    <r>
      <rPr>
        <vertAlign val="superscript"/>
        <sz val="11"/>
        <color theme="1"/>
        <rFont val="Calibri"/>
        <family val="2"/>
      </rPr>
      <t xml:space="preserve"> 3</t>
    </r>
  </si>
  <si>
    <t>3 Area under protection, revised data</t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</si>
  <si>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Area under protection, revised data</t>
    </r>
  </si>
  <si>
    <r>
      <t>Netherlands</t>
    </r>
    <r>
      <rPr>
        <vertAlign val="superscript"/>
        <sz val="10"/>
        <color theme="1"/>
        <rFont val="Arial"/>
        <family val="2"/>
      </rPr>
      <t xml:space="preserve"> 3</t>
    </r>
  </si>
  <si>
    <r>
      <rPr>
        <vertAlign val="superscript"/>
        <sz val="7"/>
        <color theme="1"/>
        <rFont val="Arial"/>
        <family val="2"/>
      </rPr>
      <t xml:space="preserve">3  </t>
    </r>
    <r>
      <rPr>
        <sz val="7"/>
        <color theme="1"/>
        <rFont val="Arial"/>
        <family val="2"/>
      </rPr>
      <t>revised data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</si>
  <si>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revised data</t>
    </r>
  </si>
  <si>
    <r>
      <t>Netherlands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</si>
  <si>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r>
      <rPr>
        <vertAlign val="superscript"/>
        <sz val="7"/>
        <color theme="1"/>
        <rFont val="Arial"/>
        <family val="2"/>
      </rPr>
      <t xml:space="preserve">3 </t>
    </r>
    <r>
      <rPr>
        <sz val="7"/>
        <color theme="1"/>
        <rFont val="Arial"/>
        <family val="2"/>
      </rPr>
      <t>revised data</t>
    </r>
  </si>
  <si>
    <t>Indonesia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</si>
  <si>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7"/>
        <color theme="1"/>
        <rFont val="Arial"/>
        <family val="2"/>
      </rPr>
      <t xml:space="preserve"> revised data</t>
    </r>
  </si>
  <si>
    <t>Updated</t>
  </si>
  <si>
    <t>others</t>
  </si>
  <si>
    <t>Netherlands (291 385) / Denmark (17 948) / Italy (12 395)</t>
  </si>
  <si>
    <t>Belgium (61 142) / Germany (54 015) / Denmark (36 211)</t>
  </si>
  <si>
    <t>Netherlands (90 266) / Belgium (21 642) / Germany (13 490)</t>
  </si>
  <si>
    <t>Netherlands (67 834) / Denmark (4 356) / Germany (4 193)</t>
  </si>
  <si>
    <t>Netherlands (47 192) / Germany (3 226) / China (2 237)</t>
  </si>
  <si>
    <t>Netherlands (35 653) / Germany (2 615) / Viet Nam (1 546)</t>
  </si>
  <si>
    <t>Netherlands (24 564) / Germany (14 398) / Denmark ( 985)</t>
  </si>
  <si>
    <t>Netherlands (21 120) / Germany (8 532) / Italy (3 011)</t>
  </si>
  <si>
    <t>Netherlands (20 668) / Denmark (9 756) / Germany (1 604)</t>
  </si>
  <si>
    <t>Netherlands (23 451) / Germany (3 672) / Portugal (1 336)</t>
  </si>
  <si>
    <t>Netherlands (13 187) / Germany (4 218) / Denmark ( 496)</t>
  </si>
  <si>
    <t>Netherlands (11 582) / Germany (2 900) / Denmark ( 852)</t>
  </si>
  <si>
    <t>Netherlands (9 962) / Germany (4 033) / Spain (1 636)</t>
  </si>
  <si>
    <t>Netherlands (8 739) / Denmark (1 854) / Germany (1 642)</t>
  </si>
  <si>
    <t>Netherlands (8 811) / Poland (2 126) / Germany ( 555)</t>
  </si>
  <si>
    <t>Top 15 EU-Countries Importing Roses, fresh cut in 2023</t>
  </si>
  <si>
    <t>Kenya (286 068) / Ecuador (228 730) / Ethiopia (145 440)</t>
  </si>
  <si>
    <t>Netherlands (265 236) / Kenya (18 985) / Zambia (4 047)</t>
  </si>
  <si>
    <t>Netherlands (112 992) / Kenya (2 779) / Belgium (1 247)</t>
  </si>
  <si>
    <t>Netherlands (93 624) / Ecuador (1 841) / Ethiopia (1 134)</t>
  </si>
  <si>
    <t>Netherlands (73 408) / Finland (1 844) / Ukraine ( 585)</t>
  </si>
  <si>
    <t>Ecuador (32 955) / Colombia (16 362) / Netherlands (3 482)</t>
  </si>
  <si>
    <t>Netherlands (32 021) / Slovakia ( 939) / Germany ( 264)</t>
  </si>
  <si>
    <t>Netherlands (27 073) / Germany (1 455) / Ethiopia ( 528)</t>
  </si>
  <si>
    <t>Netherlands (28 419) / Ecuador ( 117) / Germany ( 79)</t>
  </si>
  <si>
    <t>Netherlands (27 332) / Denmark ( 160) / Armenia ( 61)</t>
  </si>
  <si>
    <t>Netherlands (17 584) / Kenya (1 651) / Ethiopia ( 607)</t>
  </si>
  <si>
    <t>Netherlands (17 626) / Kenya ( 801) / Italy ( 274)</t>
  </si>
  <si>
    <t>Netherlands (14 628) / United Kingdom (2 695) / Kenya ( 398)</t>
  </si>
  <si>
    <t>Netherlands (7 960) / Spain (7 902) / Colombia ( 190)</t>
  </si>
  <si>
    <t>Netherlands (16 031) / Germany ( 36) / Korea, Republic of ( 22)</t>
  </si>
  <si>
    <t>Source: Euroststat, provisional data 2023</t>
  </si>
  <si>
    <t>Share of exports of fresh cut roses to EU-countries in 2023</t>
  </si>
  <si>
    <t>Source: Eurostat, provisional data 2023</t>
  </si>
  <si>
    <t>Top 15 Countries Exporting Roses, fresh cut to EU-Countries in 2023</t>
  </si>
  <si>
    <t>Germany (265 236) / France (112 992) / Italy (93 624)</t>
  </si>
  <si>
    <t>Netherlands (286 068) / Germany (18 985) / France (2 779)</t>
  </si>
  <si>
    <t>Netherlands (228 730) / Spain (32 955) / Italy (1 841)</t>
  </si>
  <si>
    <t>Netherlands (145 440) / Germany (1 999) / Italy (1 134)</t>
  </si>
  <si>
    <t>Netherlands (26 245) / Spain (16 362) / France ( 440)</t>
  </si>
  <si>
    <t>Netherlands (28 408)</t>
  </si>
  <si>
    <t>Portugal (7 902) / France ( 965) / Netherlands ( 598)</t>
  </si>
  <si>
    <t>Netherlands (4 987) / Germany (4 047)</t>
  </si>
  <si>
    <t>Netherlands (3 021) / Austria (1 455) / Czech Rep. ( 264)</t>
  </si>
  <si>
    <t>France (1 227) / Germany ( 757) / Lithuania ( 735)</t>
  </si>
  <si>
    <t>Germany (1 288) / France (1 247) / Luxembourg ( 502)</t>
  </si>
  <si>
    <t>Ireland (2 695) / Netherlands ( 16) / Germany ( 3)</t>
  </si>
  <si>
    <t>Hungary (1 260) / Latvia ( 797) / Slovenia ( 164)</t>
  </si>
  <si>
    <t>Poland (1 844) / Latvia ( 155) / Estonia ( 117)</t>
  </si>
  <si>
    <t>Slovakia (1 433) / Austria ( 209) / Netherlands ( 126)</t>
  </si>
  <si>
    <t>Top 15 Countries Exporting Carnations, fresh cut to EU-Countries in 2023</t>
  </si>
  <si>
    <t>Morocco</t>
  </si>
  <si>
    <t>Poland (34 961) / Germany (23 130) / France (9 468)</t>
  </si>
  <si>
    <t>Netherlands (77 054) / Spain (17 754) / Germany (1 021)</t>
  </si>
  <si>
    <t>Netherlands (23 353) / Poland (1 331) / Bulgaria (1 120)</t>
  </si>
  <si>
    <t>Netherlands (8 955) / Germany ( 193) / France ( 125)</t>
  </si>
  <si>
    <t>Netherlands (2 312) / France (1 703) / Germany (1 262)</t>
  </si>
  <si>
    <t>Netherlands (3 583)</t>
  </si>
  <si>
    <t>Netherlands (2 670) / Spain ( 240) / Germany ( 23)</t>
  </si>
  <si>
    <t>Portugal (1 270) / France ( 518) / Hungary ( 299)</t>
  </si>
  <si>
    <t>Poland (1 628) / Latvia ( 379) / Estonia ( 76)</t>
  </si>
  <si>
    <t>Netherlands (1 468)</t>
  </si>
  <si>
    <t>Netherlands (1 080) / Finland ( 104) / Austria ( 69)</t>
  </si>
  <si>
    <t>Netherlands ( 342) / Poland ( 321) / France ( 58)</t>
  </si>
  <si>
    <t>Romania ( 674) / Netherlands ( 13) / Greece ( 9)</t>
  </si>
  <si>
    <t>Spain ( 250) / Netherlands ( 1)</t>
  </si>
  <si>
    <t>Belgium ( 172) / Netherlands ( 37) / Spain ( 6)</t>
  </si>
  <si>
    <t>Top 15 EU-Countries Importing Carnations, fresh cut in 2023</t>
  </si>
  <si>
    <t>Colombia (77 054) / Turkey (23 353) / Kenya (8 955)</t>
  </si>
  <si>
    <t>Netherlands (34 961) / Finland (1 628) / Turkey (1 331)</t>
  </si>
  <si>
    <t>Netherlands (23 130) / Italy (1 262) / Colombia (1 021)</t>
  </si>
  <si>
    <t>Colombia (17 754) / Netherlands ( 308) / Portugal ( 250)</t>
  </si>
  <si>
    <t>Netherlands (9 468) / Italy (1 703) / Spain ( 518)</t>
  </si>
  <si>
    <t>Netherlands (5 369) / Germany ( 104) / Italy ( 33)</t>
  </si>
  <si>
    <t>Netherlands (5 049) / Italy ( 97) / Slovakia ( 70)</t>
  </si>
  <si>
    <t>Netherlands (5 093) / Colombia ( 96) / Spain ( 7)</t>
  </si>
  <si>
    <t>Netherlands (3 814) / Spain ( 67) / Denmark ( 37)</t>
  </si>
  <si>
    <t>Netherlands (2 734) / United Kingdom ( 94) / Colombia ( 15)</t>
  </si>
  <si>
    <t>Turkey (1 018) / Netherlands ( 914) / Bulgaria ( 674)</t>
  </si>
  <si>
    <t>Netherlands (1 882) / France ( 172) / Kenya ( 59)</t>
  </si>
  <si>
    <t>Netherlands (1 889) / Italy ( 76) / Germany ( 69)</t>
  </si>
  <si>
    <t>Netherlands (1 737) / Germany ( 2)</t>
  </si>
  <si>
    <t>Spain (1 270) / Netherlands ( 304)</t>
  </si>
  <si>
    <t>Share of exports of fresh cut carnations to EU-countries in 2023</t>
  </si>
  <si>
    <t>Top 15 Countries Exporting Orchids, fresh  cut to EU-Countries in 2023</t>
  </si>
  <si>
    <t>Slovenia</t>
  </si>
  <si>
    <t>Germany (9 206) / Italy (6 284) / France (5 890)</t>
  </si>
  <si>
    <t>Italy (5 638) / Netherlands (1 329) / Portugal ( 215)</t>
  </si>
  <si>
    <t>Germany (2 389) / Austria ( 35) / Croatia ( 35)</t>
  </si>
  <si>
    <t>Portugal ( 275) / Spain ( 108) / Germany ( 72)</t>
  </si>
  <si>
    <t>Netherlands ( 269) / Greece ( 169) / Spain ( 3)</t>
  </si>
  <si>
    <t>Netherlands ( 347) / Belgium ( 10) / France ( 9)</t>
  </si>
  <si>
    <t>Portugal ( 210) / France ( 8) / Latvia ( 1)</t>
  </si>
  <si>
    <t>Germany ( 97) / Lithuania ( 9) / Netherlands ( 2)</t>
  </si>
  <si>
    <t>Germany ( 55) / Romania ( 49)</t>
  </si>
  <si>
    <t>Spain ( 101)</t>
  </si>
  <si>
    <t>France ( 71) / Luxembourg ( 21) / Netherlands ( 3)</t>
  </si>
  <si>
    <t>Netherlands ( 82) / France ( 1)</t>
  </si>
  <si>
    <t>Romania ( 24) / Austria ( 20) / Netherlands ( 12)</t>
  </si>
  <si>
    <t>Romania ( 47) / Latvia ( 27)</t>
  </si>
  <si>
    <t>Netherlands ( 30) / Slovakia ( 11) / Latvia ( 8)</t>
  </si>
  <si>
    <t>Top 15 EU-Countries Importing Orchids, fresh  cut in 2023</t>
  </si>
  <si>
    <t>Netherlands (6 284) / Thailand (5 638) / Austria ( 9)</t>
  </si>
  <si>
    <t>Netherlands (9 206) / Slovenia (2 389) / Poland ( 97)</t>
  </si>
  <si>
    <t>Netherlands (5 890) / Belgium ( 71) / Italy ( 60)</t>
  </si>
  <si>
    <t>Netherlands (1 497) / Italy ( 275) / Thailand ( 215)</t>
  </si>
  <si>
    <t>Thailand (1 329) / Chinese Taipei ( 347) / Malaysia ( 269)</t>
  </si>
  <si>
    <t>Netherlands (1 813) / Thailand ( 6) / Cambodia ( 2)</t>
  </si>
  <si>
    <t>Netherlands (1 372) / Italy ( 108) / Portugal ( 101)</t>
  </si>
  <si>
    <t>Netherlands (1 192) / Thailand ( 52) / Denmark ( 49)</t>
  </si>
  <si>
    <t>Netherlands ( 884) / Italy ( 37) / Slovenia ( 35)</t>
  </si>
  <si>
    <t>Netherlands ( 539) / Thailand ( 181)</t>
  </si>
  <si>
    <t>Netherlands ( 545) / Thailand ( 101) / Chinese Taipei ( 10)</t>
  </si>
  <si>
    <t>Netherlands ( 257) / Malaysia ( 169) / Thailand ( 150)</t>
  </si>
  <si>
    <t>Netherlands ( 443) / Italy ( 18) / Poland ( 9)</t>
  </si>
  <si>
    <t>Netherlands ( 436) / Italy ( 3)</t>
  </si>
  <si>
    <t>Netherlands ( 350) / Austria ( 37) / Hungary ( 27)</t>
  </si>
  <si>
    <t>Share of exports of fresh cut orchids to EU-countries in 2023</t>
  </si>
  <si>
    <t>Top 15 Countries Exporting Chrysanthemums, fresh cut to EU-Countries in 2023</t>
  </si>
  <si>
    <t>Brazil</t>
  </si>
  <si>
    <t>Germany (69 878) / Lithuania (12 440) / Poland (12 008)</t>
  </si>
  <si>
    <t>Netherlands (3 215) / Spain (1 711) / France ( 335)</t>
  </si>
  <si>
    <t>Netherlands (3 468) / France ( 217) / Greece ( 196)</t>
  </si>
  <si>
    <t>Netherlands (1 236) / Portugal (1 088) / France ( 178)</t>
  </si>
  <si>
    <t>Netherlands (1 902) / France ( 366) / Luxembourg ( 52)</t>
  </si>
  <si>
    <t>Netherlands (1 705) / Germany ( 87) / Finland ( 48)</t>
  </si>
  <si>
    <t>Czech Rep. (1 691) / Netherlands ( 9)</t>
  </si>
  <si>
    <t>Latvia (1 347) / Romania ( 61) / Netherlands ( 11)</t>
  </si>
  <si>
    <t>Netherlands (1 170) / Latvia ( 114) / Slovakia ( 106)</t>
  </si>
  <si>
    <t>Spain ( 562) / Netherlands ( 264) / France ( 27)</t>
  </si>
  <si>
    <t>Latvia ( 818) / Lithuania ( 26) / Netherlands ( 16)</t>
  </si>
  <si>
    <t>Netherlands ( 272) / Austria ( 205) / Slovakia ( 129)</t>
  </si>
  <si>
    <t>Ireland ( 685) / Netherlands ( 3)</t>
  </si>
  <si>
    <t>France ( 239) / Netherlands ( 153) / Cyprus ( 2)</t>
  </si>
  <si>
    <t>France ( 380)</t>
  </si>
  <si>
    <t>Top 15 EU-Countries Importing Chrysanthemums, fresh cut in 2023</t>
  </si>
  <si>
    <t>Netherlands (69 878) / Kenya ( 87) / Ecuador ( 23)</t>
  </si>
  <si>
    <t>Italy (3 468) / Colombia (3 215) / Belgium (1 902)</t>
  </si>
  <si>
    <t>Netherlands (11 903) / Brazil ( 380) / Belgium ( 366)</t>
  </si>
  <si>
    <t>Netherlands (12 440) / Germany ( 126) / Latvia ( 43)</t>
  </si>
  <si>
    <t>Netherlands (10 784) / Slovakia (1 691) / Germany ( 54)</t>
  </si>
  <si>
    <t>Netherlands (12 008) / Germany ( 2)</t>
  </si>
  <si>
    <t>Netherlands (6 580) / Hungary (1 347) / Austria ( 818)</t>
  </si>
  <si>
    <t>Netherlands (6 334)</t>
  </si>
  <si>
    <t>Netherlands (3 639) / Colombia (1 711) / Ecuador ( 562)</t>
  </si>
  <si>
    <t>Netherlands (5 882) / Hungary ( 61) / France ( 11)</t>
  </si>
  <si>
    <t>Netherlands (4 654) / Spain ( 3)</t>
  </si>
  <si>
    <t>Netherlands (4 231) / Germany ( 20)</t>
  </si>
  <si>
    <t>Netherlands (2 318) / Spain (1 088) / Malta ( 26)</t>
  </si>
  <si>
    <t>Netherlands (3 117) / Kenya ( 48) / Italy ( 3)</t>
  </si>
  <si>
    <t xml:space="preserve">Netherlands (9 494) / United Kingdom ( 685) </t>
  </si>
  <si>
    <t>Share of exports of fresh cut chrysanthemums to EU-countries in 2023</t>
  </si>
  <si>
    <t>Top 15 Countries Exporting Lilies, fresh cut to EU-Countries in 2023</t>
  </si>
  <si>
    <t>Germany (11 380) / France (7 683) / Ireland (7 245)</t>
  </si>
  <si>
    <t>Austria ( 149) / Belgium ( 133) / Netherlands ( 96)</t>
  </si>
  <si>
    <t>Ireland ( 413) / Netherlands ( 10)</t>
  </si>
  <si>
    <t>Austria ( 154) / Latvia ( 80) / Romania ( 27)</t>
  </si>
  <si>
    <t>Poland ( 116) / Germany ( 31) / France ( 20)</t>
  </si>
  <si>
    <t>France ( 96) / Greece ( 19) / Lithuania ( 17)</t>
  </si>
  <si>
    <t>Netherlands ( 117) / Latvia ( 10) / Slovakia ( 3)</t>
  </si>
  <si>
    <t>Latvia ( 78) / Slovakia ( 18) / Netherlands ( 12)</t>
  </si>
  <si>
    <t>Poland ( 38) / France ( 26) / Portugal ( 24)</t>
  </si>
  <si>
    <t>France ( 75) / Netherlands ( 14) / Spain ( 1)</t>
  </si>
  <si>
    <t>Latvia ( 59) / Lithuania ( 3) / Italy ( 1)</t>
  </si>
  <si>
    <t>Estonia ( 45) / Lithuania ( 13) / Netherlands ( 1)</t>
  </si>
  <si>
    <t>Czech Rep. ( 56) / Netherlands ( 1)</t>
  </si>
  <si>
    <t>France ( 37) / Netherlands ( 5) / Germany ( 2)</t>
  </si>
  <si>
    <t>Netherlands ( 31)</t>
  </si>
  <si>
    <t>Top 15 EU-Countries Importing Lilies, fresh cut in 2023</t>
  </si>
  <si>
    <t>Netherlands (11 380) / Belgium ( 31) / Denmark ( 11)</t>
  </si>
  <si>
    <t>Netherlands (7 683) / Italy ( 96) / Colombia ( 75)</t>
  </si>
  <si>
    <t>Netherlands (2 668) / France ( 7) / Portugal ( 6)</t>
  </si>
  <si>
    <t>Netherlands (2 320) / Slovakia ( 56) / Poland ( 11)</t>
  </si>
  <si>
    <t>Netherlands (2 035) / Hungary ( 27) / Germany ( 5)</t>
  </si>
  <si>
    <t>Netherlands (1 741) / Spain ( 2)</t>
  </si>
  <si>
    <t>Netherlands (1 506) / Belgium ( 116) / Spain ( 38)</t>
  </si>
  <si>
    <t>Netherlands (1 412) / Germany ( 133) / France ( 8)</t>
  </si>
  <si>
    <t>Netherlands (1 054) / Hungary ( 154) / Germany ( 149)</t>
  </si>
  <si>
    <t>Netherlands (1 290) / Austria ( 1) / Spain ( 1)</t>
  </si>
  <si>
    <t>Netherlands (1 181) / Italy ( 1)</t>
  </si>
  <si>
    <t>Netherlands ( 798) / Hungary ( 80) / Poland ( 78)</t>
  </si>
  <si>
    <t>Netherlands ( 969) / Italy ( 19) / Croatia ( 3)</t>
  </si>
  <si>
    <t>Netherlands ( 962) / Germany ( 7)</t>
  </si>
  <si>
    <t xml:space="preserve">Netherlands (7 245) / United Kingdom ( 413) </t>
  </si>
  <si>
    <t>Share of exports of fresh cut lilies to EU-countries in 2023</t>
  </si>
  <si>
    <t>Top 15 Countries Exporting Christmas trees to EU-Countries in 2023</t>
  </si>
  <si>
    <t>Germany (19 749) / France (8 667) / Sweden (4 690)</t>
  </si>
  <si>
    <t>Germany (7 429) / Austria (4 383) / Italy (1 336)</t>
  </si>
  <si>
    <t>Austria (4 274) / Netherlands (3 579) / Slovakia (1 526)</t>
  </si>
  <si>
    <t>Germany (4 803) / Denmark (2 196) / Romania (1 105)</t>
  </si>
  <si>
    <t>France (4 124) / Netherlands ( 981) / Germany ( 554)</t>
  </si>
  <si>
    <t>Germany (2 049) / Austria ( 547) / Slovakia ( 357)</t>
  </si>
  <si>
    <t>Czech Rep. (1 444) / Hungary ( 107) / Slovenia ( 90)</t>
  </si>
  <si>
    <t>Belgium ( 798) / Denmark ( 307) / Germany ( 100)</t>
  </si>
  <si>
    <t>France ( 626) / Denmark ( 174) / Netherlands ( 56)</t>
  </si>
  <si>
    <t>Austria ( 228) / Denmark ( 74) / Romania ( 44)</t>
  </si>
  <si>
    <t>Lithuania ( 151) / Denmark ( 37) / Estonia ( 11)</t>
  </si>
  <si>
    <t>Denmark ( 130) / Finland ( 62) / Sweden ( 4)</t>
  </si>
  <si>
    <t>Denmark ( 160) / Finland ( 10) / Netherlands ( 4)</t>
  </si>
  <si>
    <t>Denmark ( 142) / Greece ( 14) / Netherlands ( 5)</t>
  </si>
  <si>
    <t>Belgium ( 143) / Netherlands ( 2)</t>
  </si>
  <si>
    <t>Top 15 EU-Countries Importing Christmas trees in 2023</t>
  </si>
  <si>
    <t>Denmark (19 749) / Netherlands (7 429) / Poland (4 803)</t>
  </si>
  <si>
    <t>Denmark (8 667) / Belgium (4 124) / United Kingdom ( 626)</t>
  </si>
  <si>
    <t>Netherlands (4 383) / Germany (4 274) / Denmark (1 223)</t>
  </si>
  <si>
    <t>Denmark (2 737) / Austria (1 444) / Germany (1 273)</t>
  </si>
  <si>
    <t>Germany (3 579) / Denmark (1 211) / Belgium ( 981)</t>
  </si>
  <si>
    <t>Denmark (3 031) / Poland (1 105) / Germany ( 848)</t>
  </si>
  <si>
    <t>Denmark (4 690) / Netherlands ( 214) / Germany ( 126)</t>
  </si>
  <si>
    <t>Denmark (2 709) / France ( 798) / Netherlands ( 706)</t>
  </si>
  <si>
    <t>Poland (2 196) / Germany ( 645) / France ( 307)</t>
  </si>
  <si>
    <t>Denmark (3 075) / Germany ( 424) / Netherlands ( 116)</t>
  </si>
  <si>
    <t>Netherlands (1 336) / Denmark (1 059) / Belgium ( 386)</t>
  </si>
  <si>
    <t>Germany (1 526) / Czech Rep. ( 357) / Denmark ( 197)</t>
  </si>
  <si>
    <t>Germany (1 364) / Denmark ( 346) / Poland ( 233)</t>
  </si>
  <si>
    <t>Denmark ( 868) / Estonia ( 62) / Netherlands ( 50)</t>
  </si>
  <si>
    <t>Germany ( 410) / Belgium ( 352) / France ( 20)</t>
  </si>
  <si>
    <t>Share of exports of christmas trees and branches of conifers to EU-countries in 2023</t>
  </si>
  <si>
    <t>Top 15 Countries Exporting Cut foliage, branches etc., fresh to EU-Countries in 2023</t>
  </si>
  <si>
    <t>Germany (46 039) / France (20 310) / Italy (17 245)</t>
  </si>
  <si>
    <t>Netherlands (30 027) / Germany (12 661) / France (5 487)</t>
  </si>
  <si>
    <t>Netherlands (40 686) / Germany ( 901) / Spain ( 2)</t>
  </si>
  <si>
    <t>Netherlands (20 622) / Germany (1 330) / France ( 372)</t>
  </si>
  <si>
    <t>Netherlands (22 668) / France ( 6) / Spain ( 3)</t>
  </si>
  <si>
    <t>Netherlands (16 840) / Spain ( 154) / France ( 2)</t>
  </si>
  <si>
    <t>Netherlands (14 919) / Austria (1 082) / Denmark ( 248)</t>
  </si>
  <si>
    <t>Netherlands (15 473) / Spain ( 330) / Germany ( 329)</t>
  </si>
  <si>
    <t>Netherlands (13 073) / France ( 9) / Germany ( 4)</t>
  </si>
  <si>
    <t>Netherlands (12 581) / Belgium ( 118) / Germany ( 94)</t>
  </si>
  <si>
    <t>Netherlands (9 956) / Germany ( 493) / Italy ( 23)</t>
  </si>
  <si>
    <t>Netherlands (8 822) / France ( 792) / Germany ( 225)</t>
  </si>
  <si>
    <t>Netherlands (9 077) / Germany ( 485) / Sweden ( 140)</t>
  </si>
  <si>
    <t>Netherlands (6 406) / Belgium (2 614) / Germany ( 536)</t>
  </si>
  <si>
    <t>Netherlands (5 409) / Germany (2 824) / Latvia ( 177)</t>
  </si>
  <si>
    <t>Top 15 EU-Countries Importing Cut foliage, branches etc., fresh in 2023</t>
  </si>
  <si>
    <t>United States (40 686) / Italy (30 027) / Costa Rica (22 668)</t>
  </si>
  <si>
    <t>Netherlands (46 039) / Italy (12 661) / Poland (2 824)</t>
  </si>
  <si>
    <t>Netherlands (20 310) / Italy (5 487) / Belgium ( 792)</t>
  </si>
  <si>
    <t>Netherlands (17 245) / France ( 752) / Spain ( 231)</t>
  </si>
  <si>
    <t>Netherlands (10 570) / Italy ( 416) / Macedonia ( 76)</t>
  </si>
  <si>
    <t>Netherlands (6 685) / Italy (3 393) / Poland ( 62)</t>
  </si>
  <si>
    <t>Netherlands (5 227) / Italy (2 950) / Germany (1 082)</t>
  </si>
  <si>
    <t>Netherlands (5 628) / Italy (2 067) / Mexico ( 330)</t>
  </si>
  <si>
    <t>Netherlands (4 604) / Israel (2 614) / France ( 628)</t>
  </si>
  <si>
    <t>Netherlands (5 204) / Italy (2 056) / Norway ( 152)</t>
  </si>
  <si>
    <t>Netherlands (3 494) / Italy ( 647) / Denmark ( 49)</t>
  </si>
  <si>
    <t>Netherlands (2 985) / Latvia ( 986) / Poland ( 146)</t>
  </si>
  <si>
    <t>Netherlands (3 924) / Hungary ( 76) / Germany ( 36)</t>
  </si>
  <si>
    <t>Netherlands (3 383) / Germany ( 248) / Thailand ( 36)</t>
  </si>
  <si>
    <t>Netherlands (2 211) / Lithuania ( 205) / Italy ( 182)</t>
  </si>
  <si>
    <t>Share of exports of cut foliage, fresh to EU-countries in 2023</t>
  </si>
  <si>
    <t>Top 15 Countries Exporting Flowering Plants (indoor) to EU-Countries in 2023</t>
  </si>
  <si>
    <t>Germany (304 238) / Italy (95 347) / France (88 126)</t>
  </si>
  <si>
    <t>Germany (29 178) / Sweden (22 308) / Netherlands (6 701)</t>
  </si>
  <si>
    <t>Netherlands (16 855) / Austria (9 106) / Poland (7 292)</t>
  </si>
  <si>
    <t>France (21 862) / Netherlands (17 371) / Germany (4 177)</t>
  </si>
  <si>
    <t>France (9 409) / Netherlands (6 484) / Germany (6 247)</t>
  </si>
  <si>
    <t>France (13 466) / Germany (3 133) / Netherlands (2 276)</t>
  </si>
  <si>
    <t>Germany (1 561) / Netherlands (1 287) / Hungary ( 973)</t>
  </si>
  <si>
    <t>Slovakia (2 313) / Germany ( 827) / Latvia ( 327)</t>
  </si>
  <si>
    <t>Latvia (2 345) / Romania ( 778) / Czech Rep. ( 238)</t>
  </si>
  <si>
    <t>Denmark (2 144) / Poland ( 432) / Netherlands ( 192)</t>
  </si>
  <si>
    <t>France ( 996) / Netherlands ( 695) / Denmark ( 361)</t>
  </si>
  <si>
    <t>Estonia (1 235) / Lithuania ( 526) / Romania ( 148)</t>
  </si>
  <si>
    <t>Czech Rep. ( 933) / Slovakia ( 132) / Netherlands ( 111)</t>
  </si>
  <si>
    <t>Romania (1 046) / Italy ( 186) / Cyprus ( 149)</t>
  </si>
  <si>
    <t>Ireland (1 213) / Netherlands ( 12) / Portugal ( 4)</t>
  </si>
  <si>
    <t>Top 15 EU-Countries Importing Flowering Plants (indoor) in 2023</t>
  </si>
  <si>
    <t>Netherlands (304 238) / Denmark (29 178) / Italy (6 247)</t>
  </si>
  <si>
    <t>Netherlands (88 126) / Belgium (21 862) / Spain (13 466)</t>
  </si>
  <si>
    <t>Netherlands (95 347) / Germany (1 884) / Denmark (1 132)</t>
  </si>
  <si>
    <t>Netherlands (50 198) / Germany (7 292) / Denmark (4 103)</t>
  </si>
  <si>
    <t>Belgium (17 371) / Germany (16 855) / Denmark (6 701)</t>
  </si>
  <si>
    <t>Netherlands (24 580) / Denmark (22 308) / Germany (1 129)</t>
  </si>
  <si>
    <t>Netherlands (28 119) / Germany (4 483) / Italy (2 887)</t>
  </si>
  <si>
    <t>Netherlands (23 643) / Germany (9 106) / Belgium (1 216)</t>
  </si>
  <si>
    <t>Netherlands (29 371) / Italy (1 816) / Germany (1 549)</t>
  </si>
  <si>
    <t>Netherlands (24 551) / Germany (5 629) / Austria ( 933)</t>
  </si>
  <si>
    <t>Netherlands (21 374) / Germany (4 545) / Greece (1 046)</t>
  </si>
  <si>
    <t>Netherlands (17 016) / Denmark (3 947) / Belgium ( 581)</t>
  </si>
  <si>
    <t>Netherlands (16 932) / Germany ( 781) / Italy ( 486)</t>
  </si>
  <si>
    <t>Netherlands (15 425) / Poland ( 973) / Germany ( 968)</t>
  </si>
  <si>
    <t>Netherlands (13 778) / Spain (1 401) / Germany ( 919)</t>
  </si>
  <si>
    <t>Share of exports of flowering plants (indoor) to EU-countries in 2023</t>
  </si>
  <si>
    <t>Top 15 Countries Exporting Green/foliage plants (indoor) to EU-Countries in 2023</t>
  </si>
  <si>
    <t>Germany (264 722) / France (95 996) / Poland (65 610)</t>
  </si>
  <si>
    <t>Netherlands (51 959) / Austria (12 771) / Denmark (6 402)</t>
  </si>
  <si>
    <t>Netherlands (60 407) / France (23 854) / Germany (4 899)</t>
  </si>
  <si>
    <t>Netherlands (35 818) / Germany (14 512) / Sweden (9 316)</t>
  </si>
  <si>
    <t>Netherlands (31 511) / Germany (8 632) / France (4 401)</t>
  </si>
  <si>
    <t>Netherlands (20 035) / France (5 843) / Germany (4 747)</t>
  </si>
  <si>
    <t>Netherlands (13 775) / Spain ( 681) / Denmark ( 299)</t>
  </si>
  <si>
    <t>Netherlands (11 066) / Italy (1 619) / Spain ( 383)</t>
  </si>
  <si>
    <t>Netherlands (8 265) / Italy ( 115) / Germany ( 89)</t>
  </si>
  <si>
    <t>Netherlands (5 982) / Denmark (1 009) / Spain ( 679)</t>
  </si>
  <si>
    <t>Netherlands (3 138) / Lithuania (1 380) / Latvia ( 147)</t>
  </si>
  <si>
    <t>Netherlands (3 125) / Spain (1 506) / France ( 191)</t>
  </si>
  <si>
    <t>Netherlands (2 235) / Spain ( 345) / Belgium ( 324)</t>
  </si>
  <si>
    <t>Italy (1 519) / Netherlands ( 794) / Spain ( 582)</t>
  </si>
  <si>
    <t>Czech Rep. (2 251) / Netherlands ( 371) / Latvia ( 193)</t>
  </si>
  <si>
    <t>Top 15 EU-Countries Importing Green/foliage plants (indoor) in 2023</t>
  </si>
  <si>
    <t>Share of exports of green/foliage plants (indoor) to EU-countries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</si>
</sst>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##\ ###"/>
    <numFmt numFmtId="166" formatCode="#,###,##0;\-###,##0;\."/>
    <numFmt numFmtId="167" formatCode="#,##0\ &quot;€&quot;"/>
    <numFmt numFmtId="168" formatCode="##\ ###\ ###"/>
    <numFmt numFmtId="169" formatCode="_-&quot;€&quot;\ * #,##0.00_-;_-&quot;€&quot;\ * \-#,##0.00;_-&quot;€&quot;* #0_-;_-@_-"/>
    <numFmt numFmtId="170" formatCode="&quot;fl&quot;\ #,##0_-;&quot;fl&quot;\ #,##0\-"/>
    <numFmt numFmtId="171" formatCode="#\ ###"/>
  </numFmts>
  <fonts count="4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i/>
      <sz val="2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indexed="52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color rgb="FF00610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name val="MetaNormalLF-Roman"/>
    </font>
    <font>
      <sz val="11"/>
      <name val="Arial"/>
      <family val="2"/>
    </font>
    <font>
      <sz val="10.5"/>
      <name val="ＭＳ 明朝"/>
      <family val="1"/>
      <charset val="128"/>
    </font>
    <font>
      <b/>
      <sz val="18"/>
      <color indexed="56"/>
      <name val="Cambria"/>
      <family val="2"/>
    </font>
    <font>
      <b/>
      <sz val="10"/>
      <name val="Arial"/>
      <family val="2"/>
    </font>
    <font>
      <b/>
      <sz val="10"/>
      <color rgb="FF3F3F3F"/>
      <name val="Arial"/>
      <family val="2"/>
    </font>
    <font>
      <sz val="11"/>
      <name val="ＭＳ Ｐゴシック"/>
      <family val="3"/>
      <charset val="128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FFCC66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5">
    <xf numFmtId="0" fontId="0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169" fontId="14" fillId="0" borderId="0" applyFon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16" borderId="3" applyNumberFormat="0" applyAlignment="0" applyProtection="0"/>
    <xf numFmtId="0" fontId="19" fillId="16" borderId="3" applyNumberFormat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29" borderId="0" applyNumberFormat="0" applyBorder="0" applyAlignment="0" applyProtection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Protection="0"/>
    <xf numFmtId="0" fontId="27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 applyProtection="0"/>
    <xf numFmtId="0" fontId="14" fillId="0" borderId="0"/>
    <xf numFmtId="0" fontId="27" fillId="0" borderId="0" applyProtection="0"/>
    <xf numFmtId="0" fontId="27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 applyProtection="0"/>
    <xf numFmtId="0" fontId="14" fillId="0" borderId="0"/>
    <xf numFmtId="0" fontId="14" fillId="0" borderId="0"/>
    <xf numFmtId="0" fontId="27" fillId="0" borderId="0" applyProtection="0"/>
    <xf numFmtId="0" fontId="27" fillId="0" borderId="0" applyProtection="0"/>
    <xf numFmtId="0" fontId="28" fillId="0" borderId="0"/>
    <xf numFmtId="0" fontId="2" fillId="0" borderId="0"/>
    <xf numFmtId="0" fontId="2" fillId="0" borderId="0"/>
    <xf numFmtId="0" fontId="28" fillId="0" borderId="0"/>
    <xf numFmtId="0" fontId="27" fillId="0" borderId="0" applyProtection="0"/>
    <xf numFmtId="0" fontId="27" fillId="0" borderId="0" applyProtection="0"/>
    <xf numFmtId="0" fontId="29" fillId="0" borderId="0"/>
    <xf numFmtId="0" fontId="30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34" fillId="16" borderId="4" applyNumberFormat="0" applyAlignment="0" applyProtection="0"/>
    <xf numFmtId="0" fontId="34" fillId="16" borderId="4" applyNumberFormat="0" applyAlignment="0" applyProtection="0"/>
    <xf numFmtId="38" fontId="35" fillId="0" borderId="0" applyFont="0" applyFill="0" applyBorder="0" applyAlignment="0" applyProtection="0"/>
    <xf numFmtId="0" fontId="31" fillId="0" borderId="0"/>
    <xf numFmtId="0" fontId="25" fillId="0" borderId="0"/>
    <xf numFmtId="0" fontId="11" fillId="0" borderId="0"/>
    <xf numFmtId="0" fontId="25" fillId="0" borderId="0"/>
  </cellStyleXfs>
  <cellXfs count="90">
    <xf numFmtId="0" fontId="0" fillId="0" borderId="0" xfId="0"/>
    <xf numFmtId="166" fontId="2" fillId="0" borderId="0" xfId="0" applyNumberFormat="1" applyFont="1"/>
    <xf numFmtId="168" fontId="2" fillId="0" borderId="1" xfId="0" applyNumberFormat="1" applyFont="1" applyBorder="1"/>
    <xf numFmtId="168" fontId="2" fillId="0" borderId="0" xfId="0" applyNumberFormat="1" applyFont="1"/>
    <xf numFmtId="0" fontId="1" fillId="2" borderId="0" xfId="0" applyFont="1" applyFill="1" applyAlignment="1">
      <alignment vertical="center"/>
    </xf>
    <xf numFmtId="1" fontId="0" fillId="0" borderId="0" xfId="0" applyNumberFormat="1"/>
    <xf numFmtId="0" fontId="0" fillId="3" borderId="0" xfId="0" applyFill="1"/>
    <xf numFmtId="0" fontId="2" fillId="0" borderId="0" xfId="0" applyFont="1"/>
    <xf numFmtId="0" fontId="6" fillId="0" borderId="0" xfId="0" applyFont="1"/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6" borderId="0" xfId="0" applyFont="1" applyFill="1"/>
    <xf numFmtId="168" fontId="9" fillId="6" borderId="0" xfId="0" applyNumberFormat="1" applyFont="1" applyFill="1" applyAlignment="1">
      <alignment horizontal="right" vertical="center" wrapText="1"/>
    </xf>
    <xf numFmtId="168" fontId="9" fillId="6" borderId="0" xfId="0" applyNumberFormat="1" applyFont="1" applyFill="1"/>
    <xf numFmtId="0" fontId="10" fillId="0" borderId="0" xfId="0" applyFont="1"/>
    <xf numFmtId="0" fontId="0" fillId="9" borderId="0" xfId="0" applyFill="1"/>
    <xf numFmtId="0" fontId="3" fillId="0" borderId="0" xfId="0" applyFont="1"/>
    <xf numFmtId="168" fontId="0" fillId="0" borderId="0" xfId="0" applyNumberFormat="1"/>
    <xf numFmtId="0" fontId="3" fillId="0" borderId="0" xfId="0" quotePrefix="1" applyFont="1"/>
    <xf numFmtId="166" fontId="1" fillId="2" borderId="0" xfId="0" applyNumberFormat="1" applyFont="1" applyFill="1" applyAlignment="1">
      <alignment vertical="center"/>
    </xf>
    <xf numFmtId="166" fontId="2" fillId="0" borderId="1" xfId="0" applyNumberFormat="1" applyFont="1" applyBorder="1"/>
    <xf numFmtId="0" fontId="39" fillId="0" borderId="0" xfId="0" applyFont="1"/>
    <xf numFmtId="3" fontId="2" fillId="0" borderId="0" xfId="0" applyNumberFormat="1" applyFont="1"/>
    <xf numFmtId="0" fontId="2" fillId="8" borderId="0" xfId="0" applyFont="1" applyFill="1" applyAlignment="1">
      <alignment horizontal="right" wrapText="1"/>
    </xf>
    <xf numFmtId="0" fontId="2" fillId="9" borderId="0" xfId="0" applyFont="1" applyFill="1"/>
    <xf numFmtId="168" fontId="2" fillId="9" borderId="0" xfId="0" applyNumberFormat="1" applyFont="1" applyFill="1"/>
    <xf numFmtId="168" fontId="2" fillId="4" borderId="0" xfId="0" applyNumberFormat="1" applyFont="1" applyFill="1"/>
    <xf numFmtId="0" fontId="41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/>
    <xf numFmtId="168" fontId="2" fillId="9" borderId="0" xfId="0" applyNumberFormat="1" applyFont="1" applyFill="1" applyAlignment="1">
      <alignment horizontal="right" vertical="center" wrapText="1"/>
    </xf>
    <xf numFmtId="168" fontId="2" fillId="0" borderId="0" xfId="0" applyNumberFormat="1" applyFont="1" applyAlignment="1">
      <alignment vertical="center" wrapText="1"/>
    </xf>
    <xf numFmtId="0" fontId="5" fillId="2" borderId="0" xfId="0" applyFont="1" applyFill="1"/>
    <xf numFmtId="0" fontId="38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2" borderId="0" xfId="0" applyFont="1" applyFill="1"/>
    <xf numFmtId="167" fontId="38" fillId="0" borderId="1" xfId="0" applyNumberFormat="1" applyFont="1" applyBorder="1"/>
    <xf numFmtId="167" fontId="38" fillId="0" borderId="2" xfId="0" applyNumberFormat="1" applyFont="1" applyBorder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5" fillId="0" borderId="0" xfId="0" applyNumberFormat="1" applyFont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 wrapText="1"/>
    </xf>
    <xf numFmtId="165" fontId="2" fillId="0" borderId="1" xfId="0" applyNumberFormat="1" applyFont="1" applyBorder="1"/>
    <xf numFmtId="165" fontId="1" fillId="2" borderId="0" xfId="0" applyNumberFormat="1" applyFont="1" applyFill="1" applyAlignment="1">
      <alignment vertical="center"/>
    </xf>
    <xf numFmtId="168" fontId="1" fillId="2" borderId="0" xfId="0" applyNumberFormat="1" applyFont="1" applyFill="1" applyAlignment="1">
      <alignment vertical="center"/>
    </xf>
    <xf numFmtId="0" fontId="43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right" wrapText="1"/>
    </xf>
    <xf numFmtId="0" fontId="9" fillId="5" borderId="0" xfId="0" applyFont="1" applyFill="1" applyAlignment="1">
      <alignment horizontal="left"/>
    </xf>
    <xf numFmtId="168" fontId="2" fillId="2" borderId="0" xfId="0" applyNumberFormat="1" applyFont="1" applyFill="1" applyAlignment="1">
      <alignment vertical="center"/>
    </xf>
    <xf numFmtId="1" fontId="2" fillId="0" borderId="0" xfId="0" applyNumberFormat="1" applyFont="1"/>
    <xf numFmtId="2" fontId="2" fillId="0" borderId="1" xfId="0" applyNumberFormat="1" applyFont="1" applyBorder="1"/>
    <xf numFmtId="165" fontId="0" fillId="0" borderId="0" xfId="0" applyNumberFormat="1"/>
    <xf numFmtId="165" fontId="0" fillId="9" borderId="0" xfId="0" applyNumberFormat="1" applyFill="1"/>
    <xf numFmtId="0" fontId="44" fillId="30" borderId="0" xfId="0" applyFont="1" applyFill="1"/>
    <xf numFmtId="0" fontId="0" fillId="30" borderId="0" xfId="0" applyFill="1"/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/>
    <xf numFmtId="168" fontId="9" fillId="0" borderId="0" xfId="0" applyNumberFormat="1" applyFont="1" applyAlignment="1">
      <alignment horizontal="right" vertical="center" wrapText="1"/>
    </xf>
    <xf numFmtId="0" fontId="45" fillId="0" borderId="0" xfId="0" applyFont="1"/>
    <xf numFmtId="0" fontId="9" fillId="31" borderId="0" xfId="0" applyFont="1" applyFill="1"/>
    <xf numFmtId="168" fontId="9" fillId="31" borderId="0" xfId="0" applyNumberFormat="1" applyFont="1" applyFill="1"/>
    <xf numFmtId="0" fontId="14" fillId="9" borderId="0" xfId="0" applyFont="1" applyFill="1"/>
    <xf numFmtId="168" fontId="14" fillId="9" borderId="0" xfId="0" applyNumberFormat="1" applyFont="1" applyFill="1"/>
    <xf numFmtId="0" fontId="14" fillId="0" borderId="0" xfId="0" applyFont="1"/>
    <xf numFmtId="168" fontId="14" fillId="0" borderId="0" xfId="0" applyNumberFormat="1" applyFont="1"/>
    <xf numFmtId="0" fontId="2" fillId="32" borderId="0" xfId="0" applyFont="1" applyFill="1"/>
    <xf numFmtId="165" fontId="2" fillId="0" borderId="0" xfId="0" applyNumberFormat="1" applyFont="1"/>
    <xf numFmtId="0" fontId="2" fillId="32" borderId="0" xfId="0" applyFont="1" applyFill="1" applyAlignment="1">
      <alignment horizontal="right"/>
    </xf>
    <xf numFmtId="0" fontId="46" fillId="0" borderId="0" xfId="0" applyFont="1"/>
    <xf numFmtId="168" fontId="46" fillId="0" borderId="0" xfId="0" applyNumberFormat="1" applyFont="1"/>
    <xf numFmtId="0" fontId="14" fillId="32" borderId="0" xfId="0" applyFont="1" applyFill="1"/>
    <xf numFmtId="0" fontId="14" fillId="32" borderId="0" xfId="0" applyFont="1" applyFill="1" applyAlignment="1">
      <alignment horizontal="right"/>
    </xf>
    <xf numFmtId="168" fontId="45" fillId="0" borderId="0" xfId="0" applyNumberFormat="1" applyFont="1" applyAlignment="1">
      <alignment horizontal="right" vertical="center" wrapText="1"/>
    </xf>
    <xf numFmtId="168" fontId="45" fillId="7" borderId="0" xfId="0" applyNumberFormat="1" applyFont="1" applyFill="1"/>
    <xf numFmtId="0" fontId="45" fillId="7" borderId="0" xfId="0" applyFont="1" applyFill="1"/>
    <xf numFmtId="171" fontId="1" fillId="2" borderId="0" xfId="0" applyNumberFormat="1" applyFont="1" applyFill="1"/>
    <xf numFmtId="171" fontId="1" fillId="2" borderId="0" xfId="0" applyNumberFormat="1" applyFont="1" applyFill="1" applyAlignment="1">
      <alignment horizontal="center" wrapText="1"/>
    </xf>
    <xf numFmtId="171" fontId="2" fillId="0" borderId="1" xfId="0" applyNumberFormat="1" applyFont="1" applyBorder="1"/>
    <xf numFmtId="171" fontId="2" fillId="0" borderId="0" xfId="0" applyNumberFormat="1" applyFont="1"/>
    <xf numFmtId="171" fontId="1" fillId="2" borderId="0" xfId="0" applyNumberFormat="1" applyFont="1" applyFill="1" applyAlignment="1">
      <alignment vertical="center"/>
    </xf>
  </cellXfs>
  <cellStyles count="375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6 2" xfId="9" xr:uid="{00000000-0005-0000-0000-000008000000}"/>
    <cellStyle name="20% - Accent6 3" xfId="10" xr:uid="{00000000-0005-0000-0000-000009000000}"/>
    <cellStyle name="40% - Accent1 2" xfId="11" xr:uid="{00000000-0005-0000-0000-00000A000000}"/>
    <cellStyle name="40% - Accent1 3" xfId="12" xr:uid="{00000000-0005-0000-0000-00000B000000}"/>
    <cellStyle name="40% - Accent3 2" xfId="13" xr:uid="{00000000-0005-0000-0000-00000C000000}"/>
    <cellStyle name="40% - Accent3 3" xfId="14" xr:uid="{00000000-0005-0000-0000-00000D000000}"/>
    <cellStyle name="40% - Accent4 2" xfId="15" xr:uid="{00000000-0005-0000-0000-00000E000000}"/>
    <cellStyle name="40% - Accent4 3" xfId="16" xr:uid="{00000000-0005-0000-0000-00000F000000}"/>
    <cellStyle name="40% - Accent5 2" xfId="17" xr:uid="{00000000-0005-0000-0000-000010000000}"/>
    <cellStyle name="40% - Accent5 3" xfId="18" xr:uid="{00000000-0005-0000-0000-000011000000}"/>
    <cellStyle name="40% - Accent6 2" xfId="19" xr:uid="{00000000-0005-0000-0000-000012000000}"/>
    <cellStyle name="40% - Accent6 3" xfId="20" xr:uid="{00000000-0005-0000-0000-000013000000}"/>
    <cellStyle name="60% - Accent1 2" xfId="21" xr:uid="{00000000-0005-0000-0000-000014000000}"/>
    <cellStyle name="60% - Accent1 3" xfId="22" xr:uid="{00000000-0005-0000-0000-000015000000}"/>
    <cellStyle name="60% - Accent2 2" xfId="23" xr:uid="{00000000-0005-0000-0000-000016000000}"/>
    <cellStyle name="60% - Accent2 3" xfId="24" xr:uid="{00000000-0005-0000-0000-000017000000}"/>
    <cellStyle name="60% - Accent3 2" xfId="25" xr:uid="{00000000-0005-0000-0000-000018000000}"/>
    <cellStyle name="60% - Accent3 3" xfId="26" xr:uid="{00000000-0005-0000-0000-000019000000}"/>
    <cellStyle name="60% - Accent4 2" xfId="27" xr:uid="{00000000-0005-0000-0000-00001A000000}"/>
    <cellStyle name="60% - Accent4 3" xfId="28" xr:uid="{00000000-0005-0000-0000-00001B000000}"/>
    <cellStyle name="60% - Accent5 2" xfId="29" xr:uid="{00000000-0005-0000-0000-00001C000000}"/>
    <cellStyle name="60% - Accent5 3" xfId="30" xr:uid="{00000000-0005-0000-0000-00001D000000}"/>
    <cellStyle name="60% - Accent6 2" xfId="31" xr:uid="{00000000-0005-0000-0000-00001E000000}"/>
    <cellStyle name="60% - Accent6 3" xfId="32" xr:uid="{00000000-0005-0000-0000-00001F000000}"/>
    <cellStyle name="Accent1 2" xfId="33" xr:uid="{00000000-0005-0000-0000-000020000000}"/>
    <cellStyle name="Accent1 3" xfId="34" xr:uid="{00000000-0005-0000-0000-000021000000}"/>
    <cellStyle name="Accent2 2" xfId="35" xr:uid="{00000000-0005-0000-0000-000022000000}"/>
    <cellStyle name="Accent2 3" xfId="36" xr:uid="{00000000-0005-0000-0000-000023000000}"/>
    <cellStyle name="Accent3 2" xfId="37" xr:uid="{00000000-0005-0000-0000-000024000000}"/>
    <cellStyle name="Accent3 3" xfId="38" xr:uid="{00000000-0005-0000-0000-000025000000}"/>
    <cellStyle name="Accent4 2" xfId="39" xr:uid="{00000000-0005-0000-0000-000026000000}"/>
    <cellStyle name="Accent4 3" xfId="40" xr:uid="{00000000-0005-0000-0000-000027000000}"/>
    <cellStyle name="Accent6 2" xfId="41" xr:uid="{00000000-0005-0000-0000-000028000000}"/>
    <cellStyle name="Accent6 3" xfId="42" xr:uid="{00000000-0005-0000-0000-000029000000}"/>
    <cellStyle name="Berekening 2" xfId="43" xr:uid="{00000000-0005-0000-0000-00002A000000}"/>
    <cellStyle name="Berekening 2 10" xfId="44" xr:uid="{00000000-0005-0000-0000-00002B000000}"/>
    <cellStyle name="Berekening 2 2" xfId="45" xr:uid="{00000000-0005-0000-0000-00002C000000}"/>
    <cellStyle name="Berekening 2 3" xfId="46" xr:uid="{00000000-0005-0000-0000-00002D000000}"/>
    <cellStyle name="Berekening 2 4" xfId="47" xr:uid="{00000000-0005-0000-0000-00002E000000}"/>
    <cellStyle name="Berekening 2 5" xfId="48" xr:uid="{00000000-0005-0000-0000-00002F000000}"/>
    <cellStyle name="Berekening 2 6" xfId="49" xr:uid="{00000000-0005-0000-0000-000030000000}"/>
    <cellStyle name="Berekening 2 7" xfId="50" xr:uid="{00000000-0005-0000-0000-000031000000}"/>
    <cellStyle name="Berekening 2 8" xfId="51" xr:uid="{00000000-0005-0000-0000-000032000000}"/>
    <cellStyle name="Berekening 2 9" xfId="52" xr:uid="{00000000-0005-0000-0000-000033000000}"/>
    <cellStyle name="Berekening 3" xfId="53" xr:uid="{00000000-0005-0000-0000-000034000000}"/>
    <cellStyle name="Berekening 3 10" xfId="54" xr:uid="{00000000-0005-0000-0000-000035000000}"/>
    <cellStyle name="Berekening 3 2" xfId="55" xr:uid="{00000000-0005-0000-0000-000036000000}"/>
    <cellStyle name="Berekening 3 3" xfId="56" xr:uid="{00000000-0005-0000-0000-000037000000}"/>
    <cellStyle name="Berekening 3 4" xfId="57" xr:uid="{00000000-0005-0000-0000-000038000000}"/>
    <cellStyle name="Berekening 3 5" xfId="58" xr:uid="{00000000-0005-0000-0000-000039000000}"/>
    <cellStyle name="Berekening 3 6" xfId="59" xr:uid="{00000000-0005-0000-0000-00003A000000}"/>
    <cellStyle name="Berekening 3 7" xfId="60" xr:uid="{00000000-0005-0000-0000-00003B000000}"/>
    <cellStyle name="Berekening 3 8" xfId="61" xr:uid="{00000000-0005-0000-0000-00003C000000}"/>
    <cellStyle name="Berekening 3 9" xfId="62" xr:uid="{00000000-0005-0000-0000-00003D000000}"/>
    <cellStyle name="Euro" xfId="63" xr:uid="{00000000-0005-0000-0000-00003E000000}"/>
    <cellStyle name="Gekoppelde cel 2" xfId="64" xr:uid="{00000000-0005-0000-0000-00003F000000}"/>
    <cellStyle name="Gekoppelde cel 2 10" xfId="65" xr:uid="{00000000-0005-0000-0000-000040000000}"/>
    <cellStyle name="Gekoppelde cel 2 2" xfId="66" xr:uid="{00000000-0005-0000-0000-000041000000}"/>
    <cellStyle name="Gekoppelde cel 2 3" xfId="67" xr:uid="{00000000-0005-0000-0000-000042000000}"/>
    <cellStyle name="Gekoppelde cel 2 4" xfId="68" xr:uid="{00000000-0005-0000-0000-000043000000}"/>
    <cellStyle name="Gekoppelde cel 2 5" xfId="69" xr:uid="{00000000-0005-0000-0000-000044000000}"/>
    <cellStyle name="Gekoppelde cel 2 6" xfId="70" xr:uid="{00000000-0005-0000-0000-000045000000}"/>
    <cellStyle name="Gekoppelde cel 2 7" xfId="71" xr:uid="{00000000-0005-0000-0000-000046000000}"/>
    <cellStyle name="Gekoppelde cel 2 8" xfId="72" xr:uid="{00000000-0005-0000-0000-000047000000}"/>
    <cellStyle name="Gekoppelde cel 2 9" xfId="73" xr:uid="{00000000-0005-0000-0000-000048000000}"/>
    <cellStyle name="Gekoppelde cel 3" xfId="74" xr:uid="{00000000-0005-0000-0000-000049000000}"/>
    <cellStyle name="Gekoppelde cel 3 10" xfId="75" xr:uid="{00000000-0005-0000-0000-00004A000000}"/>
    <cellStyle name="Gekoppelde cel 3 2" xfId="76" xr:uid="{00000000-0005-0000-0000-00004B000000}"/>
    <cellStyle name="Gekoppelde cel 3 3" xfId="77" xr:uid="{00000000-0005-0000-0000-00004C000000}"/>
    <cellStyle name="Gekoppelde cel 3 4" xfId="78" xr:uid="{00000000-0005-0000-0000-00004D000000}"/>
    <cellStyle name="Gekoppelde cel 3 5" xfId="79" xr:uid="{00000000-0005-0000-0000-00004E000000}"/>
    <cellStyle name="Gekoppelde cel 3 6" xfId="80" xr:uid="{00000000-0005-0000-0000-00004F000000}"/>
    <cellStyle name="Gekoppelde cel 3 7" xfId="81" xr:uid="{00000000-0005-0000-0000-000050000000}"/>
    <cellStyle name="Gekoppelde cel 3 8" xfId="82" xr:uid="{00000000-0005-0000-0000-000051000000}"/>
    <cellStyle name="Gekoppelde cel 3 9" xfId="83" xr:uid="{00000000-0005-0000-0000-000052000000}"/>
    <cellStyle name="Goed 2" xfId="84" xr:uid="{00000000-0005-0000-0000-000053000000}"/>
    <cellStyle name="Goed 3" xfId="85" xr:uid="{00000000-0005-0000-0000-000054000000}"/>
    <cellStyle name="Header" xfId="86" xr:uid="{00000000-0005-0000-0000-000055000000}"/>
    <cellStyle name="Header 10" xfId="87" xr:uid="{00000000-0005-0000-0000-000056000000}"/>
    <cellStyle name="Header 11" xfId="88" xr:uid="{00000000-0005-0000-0000-000057000000}"/>
    <cellStyle name="Header 12" xfId="89" xr:uid="{00000000-0005-0000-0000-000058000000}"/>
    <cellStyle name="Header 13" xfId="90" xr:uid="{00000000-0005-0000-0000-000059000000}"/>
    <cellStyle name="Header 14" xfId="91" xr:uid="{00000000-0005-0000-0000-00005A000000}"/>
    <cellStyle name="Header 15" xfId="92" xr:uid="{00000000-0005-0000-0000-00005B000000}"/>
    <cellStyle name="Header 16" xfId="93" xr:uid="{00000000-0005-0000-0000-00005C000000}"/>
    <cellStyle name="Header 17" xfId="94" xr:uid="{00000000-0005-0000-0000-00005D000000}"/>
    <cellStyle name="Header 18" xfId="95" xr:uid="{00000000-0005-0000-0000-00005E000000}"/>
    <cellStyle name="Header 19" xfId="96" xr:uid="{00000000-0005-0000-0000-00005F000000}"/>
    <cellStyle name="Header 2" xfId="97" xr:uid="{00000000-0005-0000-0000-000060000000}"/>
    <cellStyle name="Header 2 2" xfId="98" xr:uid="{00000000-0005-0000-0000-000061000000}"/>
    <cellStyle name="Header 20" xfId="99" xr:uid="{00000000-0005-0000-0000-000062000000}"/>
    <cellStyle name="Header 21" xfId="100" xr:uid="{00000000-0005-0000-0000-000063000000}"/>
    <cellStyle name="Header 22" xfId="101" xr:uid="{00000000-0005-0000-0000-000064000000}"/>
    <cellStyle name="Header 23" xfId="102" xr:uid="{00000000-0005-0000-0000-000065000000}"/>
    <cellStyle name="Header 24" xfId="103" xr:uid="{00000000-0005-0000-0000-000066000000}"/>
    <cellStyle name="Header 3" xfId="104" xr:uid="{00000000-0005-0000-0000-000067000000}"/>
    <cellStyle name="Header 4" xfId="105" xr:uid="{00000000-0005-0000-0000-000068000000}"/>
    <cellStyle name="Header 5" xfId="106" xr:uid="{00000000-0005-0000-0000-000069000000}"/>
    <cellStyle name="Header 6" xfId="107" xr:uid="{00000000-0005-0000-0000-00006A000000}"/>
    <cellStyle name="Header 7" xfId="108" xr:uid="{00000000-0005-0000-0000-00006B000000}"/>
    <cellStyle name="Header 8" xfId="109" xr:uid="{00000000-0005-0000-0000-00006C000000}"/>
    <cellStyle name="Header 9" xfId="110" xr:uid="{00000000-0005-0000-0000-00006D000000}"/>
    <cellStyle name="Hyperlink 2" xfId="111" xr:uid="{00000000-0005-0000-0000-00006E000000}"/>
    <cellStyle name="Invoer 2" xfId="112" xr:uid="{00000000-0005-0000-0000-00006F000000}"/>
    <cellStyle name="Invoer 3" xfId="113" xr:uid="{00000000-0005-0000-0000-000070000000}"/>
    <cellStyle name="Komma 2 10" xfId="114" xr:uid="{00000000-0005-0000-0000-000071000000}"/>
    <cellStyle name="Komma 2 11" xfId="115" xr:uid="{00000000-0005-0000-0000-000072000000}"/>
    <cellStyle name="Komma 2 12" xfId="116" xr:uid="{00000000-0005-0000-0000-000073000000}"/>
    <cellStyle name="Komma 2 13" xfId="117" xr:uid="{00000000-0005-0000-0000-000074000000}"/>
    <cellStyle name="Komma 2 14" xfId="118" xr:uid="{00000000-0005-0000-0000-000075000000}"/>
    <cellStyle name="Komma 2 15" xfId="119" xr:uid="{00000000-0005-0000-0000-000076000000}"/>
    <cellStyle name="Komma 2 16" xfId="120" xr:uid="{00000000-0005-0000-0000-000077000000}"/>
    <cellStyle name="Komma 2 17" xfId="121" xr:uid="{00000000-0005-0000-0000-000078000000}"/>
    <cellStyle name="Komma 2 18" xfId="122" xr:uid="{00000000-0005-0000-0000-000079000000}"/>
    <cellStyle name="Komma 2 19" xfId="123" xr:uid="{00000000-0005-0000-0000-00007A000000}"/>
    <cellStyle name="Komma 2 2" xfId="124" xr:uid="{00000000-0005-0000-0000-00007B000000}"/>
    <cellStyle name="Komma 2 20" xfId="125" xr:uid="{00000000-0005-0000-0000-00007C000000}"/>
    <cellStyle name="Komma 2 21" xfId="126" xr:uid="{00000000-0005-0000-0000-00007D000000}"/>
    <cellStyle name="Komma 2 22" xfId="127" xr:uid="{00000000-0005-0000-0000-00007E000000}"/>
    <cellStyle name="Komma 2 23" xfId="128" xr:uid="{00000000-0005-0000-0000-00007F000000}"/>
    <cellStyle name="Komma 2 3" xfId="129" xr:uid="{00000000-0005-0000-0000-000080000000}"/>
    <cellStyle name="Komma 2 4" xfId="130" xr:uid="{00000000-0005-0000-0000-000081000000}"/>
    <cellStyle name="Komma 2 5" xfId="131" xr:uid="{00000000-0005-0000-0000-000082000000}"/>
    <cellStyle name="Komma 2 6" xfId="132" xr:uid="{00000000-0005-0000-0000-000083000000}"/>
    <cellStyle name="Komma 2 7" xfId="133" xr:uid="{00000000-0005-0000-0000-000084000000}"/>
    <cellStyle name="Komma 2 8" xfId="134" xr:uid="{00000000-0005-0000-0000-000085000000}"/>
    <cellStyle name="Komma 2 9" xfId="135" xr:uid="{00000000-0005-0000-0000-000086000000}"/>
    <cellStyle name="Kop 1 2" xfId="136" xr:uid="{00000000-0005-0000-0000-000087000000}"/>
    <cellStyle name="Kop 1 2 10" xfId="137" xr:uid="{00000000-0005-0000-0000-000088000000}"/>
    <cellStyle name="Kop 1 2 2" xfId="138" xr:uid="{00000000-0005-0000-0000-000089000000}"/>
    <cellStyle name="Kop 1 2 3" xfId="139" xr:uid="{00000000-0005-0000-0000-00008A000000}"/>
    <cellStyle name="Kop 1 2 4" xfId="140" xr:uid="{00000000-0005-0000-0000-00008B000000}"/>
    <cellStyle name="Kop 1 2 5" xfId="141" xr:uid="{00000000-0005-0000-0000-00008C000000}"/>
    <cellStyle name="Kop 1 2 6" xfId="142" xr:uid="{00000000-0005-0000-0000-00008D000000}"/>
    <cellStyle name="Kop 1 2 7" xfId="143" xr:uid="{00000000-0005-0000-0000-00008E000000}"/>
    <cellStyle name="Kop 1 2 8" xfId="144" xr:uid="{00000000-0005-0000-0000-00008F000000}"/>
    <cellStyle name="Kop 1 2 9" xfId="145" xr:uid="{00000000-0005-0000-0000-000090000000}"/>
    <cellStyle name="Kop 1 3" xfId="146" xr:uid="{00000000-0005-0000-0000-000091000000}"/>
    <cellStyle name="Kop 1 3 10" xfId="147" xr:uid="{00000000-0005-0000-0000-000092000000}"/>
    <cellStyle name="Kop 1 3 2" xfId="148" xr:uid="{00000000-0005-0000-0000-000093000000}"/>
    <cellStyle name="Kop 1 3 3" xfId="149" xr:uid="{00000000-0005-0000-0000-000094000000}"/>
    <cellStyle name="Kop 1 3 4" xfId="150" xr:uid="{00000000-0005-0000-0000-000095000000}"/>
    <cellStyle name="Kop 1 3 5" xfId="151" xr:uid="{00000000-0005-0000-0000-000096000000}"/>
    <cellStyle name="Kop 1 3 6" xfId="152" xr:uid="{00000000-0005-0000-0000-000097000000}"/>
    <cellStyle name="Kop 1 3 7" xfId="153" xr:uid="{00000000-0005-0000-0000-000098000000}"/>
    <cellStyle name="Kop 1 3 8" xfId="154" xr:uid="{00000000-0005-0000-0000-000099000000}"/>
    <cellStyle name="Kop 1 3 9" xfId="155" xr:uid="{00000000-0005-0000-0000-00009A000000}"/>
    <cellStyle name="Kop 2 2" xfId="156" xr:uid="{00000000-0005-0000-0000-00009B000000}"/>
    <cellStyle name="Kop 2 2 10" xfId="157" xr:uid="{00000000-0005-0000-0000-00009C000000}"/>
    <cellStyle name="Kop 2 2 2" xfId="158" xr:uid="{00000000-0005-0000-0000-00009D000000}"/>
    <cellStyle name="Kop 2 2 3" xfId="159" xr:uid="{00000000-0005-0000-0000-00009E000000}"/>
    <cellStyle name="Kop 2 2 4" xfId="160" xr:uid="{00000000-0005-0000-0000-00009F000000}"/>
    <cellStyle name="Kop 2 2 5" xfId="161" xr:uid="{00000000-0005-0000-0000-0000A0000000}"/>
    <cellStyle name="Kop 2 2 6" xfId="162" xr:uid="{00000000-0005-0000-0000-0000A1000000}"/>
    <cellStyle name="Kop 2 2 7" xfId="163" xr:uid="{00000000-0005-0000-0000-0000A2000000}"/>
    <cellStyle name="Kop 2 2 8" xfId="164" xr:uid="{00000000-0005-0000-0000-0000A3000000}"/>
    <cellStyle name="Kop 2 2 9" xfId="165" xr:uid="{00000000-0005-0000-0000-0000A4000000}"/>
    <cellStyle name="Kop 2 3" xfId="166" xr:uid="{00000000-0005-0000-0000-0000A5000000}"/>
    <cellStyle name="Kop 2 3 10" xfId="167" xr:uid="{00000000-0005-0000-0000-0000A6000000}"/>
    <cellStyle name="Kop 2 3 2" xfId="168" xr:uid="{00000000-0005-0000-0000-0000A7000000}"/>
    <cellStyle name="Kop 2 3 3" xfId="169" xr:uid="{00000000-0005-0000-0000-0000A8000000}"/>
    <cellStyle name="Kop 2 3 4" xfId="170" xr:uid="{00000000-0005-0000-0000-0000A9000000}"/>
    <cellStyle name="Kop 2 3 5" xfId="171" xr:uid="{00000000-0005-0000-0000-0000AA000000}"/>
    <cellStyle name="Kop 2 3 6" xfId="172" xr:uid="{00000000-0005-0000-0000-0000AB000000}"/>
    <cellStyle name="Kop 2 3 7" xfId="173" xr:uid="{00000000-0005-0000-0000-0000AC000000}"/>
    <cellStyle name="Kop 2 3 8" xfId="174" xr:uid="{00000000-0005-0000-0000-0000AD000000}"/>
    <cellStyle name="Kop 2 3 9" xfId="175" xr:uid="{00000000-0005-0000-0000-0000AE000000}"/>
    <cellStyle name="Kop 3 2" xfId="176" xr:uid="{00000000-0005-0000-0000-0000AF000000}"/>
    <cellStyle name="Kop 3 2 10" xfId="177" xr:uid="{00000000-0005-0000-0000-0000B0000000}"/>
    <cellStyle name="Kop 3 2 2" xfId="178" xr:uid="{00000000-0005-0000-0000-0000B1000000}"/>
    <cellStyle name="Kop 3 2 3" xfId="179" xr:uid="{00000000-0005-0000-0000-0000B2000000}"/>
    <cellStyle name="Kop 3 2 4" xfId="180" xr:uid="{00000000-0005-0000-0000-0000B3000000}"/>
    <cellStyle name="Kop 3 2 5" xfId="181" xr:uid="{00000000-0005-0000-0000-0000B4000000}"/>
    <cellStyle name="Kop 3 2 6" xfId="182" xr:uid="{00000000-0005-0000-0000-0000B5000000}"/>
    <cellStyle name="Kop 3 2 7" xfId="183" xr:uid="{00000000-0005-0000-0000-0000B6000000}"/>
    <cellStyle name="Kop 3 2 8" xfId="184" xr:uid="{00000000-0005-0000-0000-0000B7000000}"/>
    <cellStyle name="Kop 3 2 9" xfId="185" xr:uid="{00000000-0005-0000-0000-0000B8000000}"/>
    <cellStyle name="Kop 3 3" xfId="186" xr:uid="{00000000-0005-0000-0000-0000B9000000}"/>
    <cellStyle name="Kop 3 3 10" xfId="187" xr:uid="{00000000-0005-0000-0000-0000BA000000}"/>
    <cellStyle name="Kop 3 3 2" xfId="188" xr:uid="{00000000-0005-0000-0000-0000BB000000}"/>
    <cellStyle name="Kop 3 3 3" xfId="189" xr:uid="{00000000-0005-0000-0000-0000BC000000}"/>
    <cellStyle name="Kop 3 3 4" xfId="190" xr:uid="{00000000-0005-0000-0000-0000BD000000}"/>
    <cellStyle name="Kop 3 3 5" xfId="191" xr:uid="{00000000-0005-0000-0000-0000BE000000}"/>
    <cellStyle name="Kop 3 3 6" xfId="192" xr:uid="{00000000-0005-0000-0000-0000BF000000}"/>
    <cellStyle name="Kop 3 3 7" xfId="193" xr:uid="{00000000-0005-0000-0000-0000C0000000}"/>
    <cellStyle name="Kop 3 3 8" xfId="194" xr:uid="{00000000-0005-0000-0000-0000C1000000}"/>
    <cellStyle name="Kop 3 3 9" xfId="195" xr:uid="{00000000-0005-0000-0000-0000C2000000}"/>
    <cellStyle name="Kop 4 2" xfId="196" xr:uid="{00000000-0005-0000-0000-0000C3000000}"/>
    <cellStyle name="Kop 4 2 10" xfId="197" xr:uid="{00000000-0005-0000-0000-0000C4000000}"/>
    <cellStyle name="Kop 4 2 2" xfId="198" xr:uid="{00000000-0005-0000-0000-0000C5000000}"/>
    <cellStyle name="Kop 4 2 3" xfId="199" xr:uid="{00000000-0005-0000-0000-0000C6000000}"/>
    <cellStyle name="Kop 4 2 4" xfId="200" xr:uid="{00000000-0005-0000-0000-0000C7000000}"/>
    <cellStyle name="Kop 4 2 5" xfId="201" xr:uid="{00000000-0005-0000-0000-0000C8000000}"/>
    <cellStyle name="Kop 4 2 6" xfId="202" xr:uid="{00000000-0005-0000-0000-0000C9000000}"/>
    <cellStyle name="Kop 4 2 7" xfId="203" xr:uid="{00000000-0005-0000-0000-0000CA000000}"/>
    <cellStyle name="Kop 4 2 8" xfId="204" xr:uid="{00000000-0005-0000-0000-0000CB000000}"/>
    <cellStyle name="Kop 4 2 9" xfId="205" xr:uid="{00000000-0005-0000-0000-0000CC000000}"/>
    <cellStyle name="Kop 4 3" xfId="206" xr:uid="{00000000-0005-0000-0000-0000CD000000}"/>
    <cellStyle name="Kop 4 3 10" xfId="207" xr:uid="{00000000-0005-0000-0000-0000CE000000}"/>
    <cellStyle name="Kop 4 3 2" xfId="208" xr:uid="{00000000-0005-0000-0000-0000CF000000}"/>
    <cellStyle name="Kop 4 3 3" xfId="209" xr:uid="{00000000-0005-0000-0000-0000D0000000}"/>
    <cellStyle name="Kop 4 3 4" xfId="210" xr:uid="{00000000-0005-0000-0000-0000D1000000}"/>
    <cellStyle name="Kop 4 3 5" xfId="211" xr:uid="{00000000-0005-0000-0000-0000D2000000}"/>
    <cellStyle name="Kop 4 3 6" xfId="212" xr:uid="{00000000-0005-0000-0000-0000D3000000}"/>
    <cellStyle name="Kop 4 3 7" xfId="213" xr:uid="{00000000-0005-0000-0000-0000D4000000}"/>
    <cellStyle name="Kop 4 3 8" xfId="214" xr:uid="{00000000-0005-0000-0000-0000D5000000}"/>
    <cellStyle name="Kop 4 3 9" xfId="215" xr:uid="{00000000-0005-0000-0000-0000D6000000}"/>
    <cellStyle name="Neutraal 2" xfId="216" xr:uid="{00000000-0005-0000-0000-0000D7000000}"/>
    <cellStyle name="Neutraal 2 10" xfId="217" xr:uid="{00000000-0005-0000-0000-0000D8000000}"/>
    <cellStyle name="Neutraal 2 2" xfId="218" xr:uid="{00000000-0005-0000-0000-0000D9000000}"/>
    <cellStyle name="Neutraal 2 3" xfId="219" xr:uid="{00000000-0005-0000-0000-0000DA000000}"/>
    <cellStyle name="Neutraal 2 4" xfId="220" xr:uid="{00000000-0005-0000-0000-0000DB000000}"/>
    <cellStyle name="Neutraal 2 5" xfId="221" xr:uid="{00000000-0005-0000-0000-0000DC000000}"/>
    <cellStyle name="Neutraal 2 6" xfId="222" xr:uid="{00000000-0005-0000-0000-0000DD000000}"/>
    <cellStyle name="Neutraal 2 7" xfId="223" xr:uid="{00000000-0005-0000-0000-0000DE000000}"/>
    <cellStyle name="Neutraal 2 8" xfId="224" xr:uid="{00000000-0005-0000-0000-0000DF000000}"/>
    <cellStyle name="Neutraal 2 9" xfId="225" xr:uid="{00000000-0005-0000-0000-0000E0000000}"/>
    <cellStyle name="Neutraal 3" xfId="226" xr:uid="{00000000-0005-0000-0000-0000E1000000}"/>
    <cellStyle name="Neutraal 3 10" xfId="227" xr:uid="{00000000-0005-0000-0000-0000E2000000}"/>
    <cellStyle name="Neutraal 3 2" xfId="228" xr:uid="{00000000-0005-0000-0000-0000E3000000}"/>
    <cellStyle name="Neutraal 3 3" xfId="229" xr:uid="{00000000-0005-0000-0000-0000E4000000}"/>
    <cellStyle name="Neutraal 3 4" xfId="230" xr:uid="{00000000-0005-0000-0000-0000E5000000}"/>
    <cellStyle name="Neutraal 3 5" xfId="231" xr:uid="{00000000-0005-0000-0000-0000E6000000}"/>
    <cellStyle name="Neutraal 3 6" xfId="232" xr:uid="{00000000-0005-0000-0000-0000E7000000}"/>
    <cellStyle name="Neutraal 3 7" xfId="233" xr:uid="{00000000-0005-0000-0000-0000E8000000}"/>
    <cellStyle name="Neutraal 3 8" xfId="234" xr:uid="{00000000-0005-0000-0000-0000E9000000}"/>
    <cellStyle name="Neutraal 3 9" xfId="235" xr:uid="{00000000-0005-0000-0000-0000EA000000}"/>
    <cellStyle name="Neutral 2" xfId="236" xr:uid="{00000000-0005-0000-0000-0000EB000000}"/>
    <cellStyle name="Normaali 2" xfId="237" xr:uid="{00000000-0005-0000-0000-0000EC000000}"/>
    <cellStyle name="Normal 10" xfId="238" xr:uid="{00000000-0005-0000-0000-0000ED000000}"/>
    <cellStyle name="Normal 11" xfId="239" xr:uid="{00000000-0005-0000-0000-0000EE000000}"/>
    <cellStyle name="Normal 12" xfId="240" xr:uid="{00000000-0005-0000-0000-0000EF000000}"/>
    <cellStyle name="Normal 13" xfId="241" xr:uid="{00000000-0005-0000-0000-0000F0000000}"/>
    <cellStyle name="Normal 14" xfId="242" xr:uid="{00000000-0005-0000-0000-0000F1000000}"/>
    <cellStyle name="Normal 2" xfId="243" xr:uid="{00000000-0005-0000-0000-0000F2000000}"/>
    <cellStyle name="Normal 2 2" xfId="244" xr:uid="{00000000-0005-0000-0000-0000F3000000}"/>
    <cellStyle name="Normal 3" xfId="245" xr:uid="{00000000-0005-0000-0000-0000F4000000}"/>
    <cellStyle name="Normal 4" xfId="246" xr:uid="{00000000-0005-0000-0000-0000F5000000}"/>
    <cellStyle name="Normal 5" xfId="247" xr:uid="{00000000-0005-0000-0000-0000F6000000}"/>
    <cellStyle name="Normal 6" xfId="248" xr:uid="{00000000-0005-0000-0000-0000F7000000}"/>
    <cellStyle name="Normal 7" xfId="249" xr:uid="{00000000-0005-0000-0000-0000F8000000}"/>
    <cellStyle name="Normal 8" xfId="250" xr:uid="{00000000-0005-0000-0000-0000F9000000}"/>
    <cellStyle name="Normal 9" xfId="251" xr:uid="{00000000-0005-0000-0000-0000FA000000}"/>
    <cellStyle name="Notitie 2" xfId="252" xr:uid="{00000000-0005-0000-0000-0000FB000000}"/>
    <cellStyle name="Notitie 2 10" xfId="253" xr:uid="{00000000-0005-0000-0000-0000FC000000}"/>
    <cellStyle name="Notitie 2 2" xfId="254" xr:uid="{00000000-0005-0000-0000-0000FD000000}"/>
    <cellStyle name="Notitie 2 3" xfId="255" xr:uid="{00000000-0005-0000-0000-0000FE000000}"/>
    <cellStyle name="Notitie 2 4" xfId="256" xr:uid="{00000000-0005-0000-0000-0000FF000000}"/>
    <cellStyle name="Notitie 2 5" xfId="257" xr:uid="{00000000-0005-0000-0000-000000010000}"/>
    <cellStyle name="Notitie 2 6" xfId="258" xr:uid="{00000000-0005-0000-0000-000001010000}"/>
    <cellStyle name="Notitie 2 7" xfId="259" xr:uid="{00000000-0005-0000-0000-000002010000}"/>
    <cellStyle name="Notitie 2 8" xfId="260" xr:uid="{00000000-0005-0000-0000-000003010000}"/>
    <cellStyle name="Notitie 2 9" xfId="261" xr:uid="{00000000-0005-0000-0000-000004010000}"/>
    <cellStyle name="Notitie 3" xfId="262" xr:uid="{00000000-0005-0000-0000-000005010000}"/>
    <cellStyle name="Notitie 3 10" xfId="263" xr:uid="{00000000-0005-0000-0000-000006010000}"/>
    <cellStyle name="Notitie 3 2" xfId="264" xr:uid="{00000000-0005-0000-0000-000007010000}"/>
    <cellStyle name="Notitie 3 3" xfId="265" xr:uid="{00000000-0005-0000-0000-000008010000}"/>
    <cellStyle name="Notitie 3 4" xfId="266" xr:uid="{00000000-0005-0000-0000-000009010000}"/>
    <cellStyle name="Notitie 3 5" xfId="267" xr:uid="{00000000-0005-0000-0000-00000A010000}"/>
    <cellStyle name="Notitie 3 6" xfId="268" xr:uid="{00000000-0005-0000-0000-00000B010000}"/>
    <cellStyle name="Notitie 3 7" xfId="269" xr:uid="{00000000-0005-0000-0000-00000C010000}"/>
    <cellStyle name="Notitie 3 8" xfId="270" xr:uid="{00000000-0005-0000-0000-00000D010000}"/>
    <cellStyle name="Notitie 3 9" xfId="271" xr:uid="{00000000-0005-0000-0000-00000E010000}"/>
    <cellStyle name="Ongeldig 2" xfId="272" xr:uid="{00000000-0005-0000-0000-00000F010000}"/>
    <cellStyle name="Ongeldig 3" xfId="273" xr:uid="{00000000-0005-0000-0000-000010010000}"/>
    <cellStyle name="Percent 2" xfId="274" xr:uid="{00000000-0005-0000-0000-000011010000}"/>
    <cellStyle name="Procent 3" xfId="275" xr:uid="{00000000-0005-0000-0000-000012010000}"/>
    <cellStyle name="Procent 6" xfId="276" xr:uid="{00000000-0005-0000-0000-000013010000}"/>
    <cellStyle name="Standaard 2 10" xfId="277" xr:uid="{00000000-0005-0000-0000-000014010000}"/>
    <cellStyle name="Standaard 2 11" xfId="278" xr:uid="{00000000-0005-0000-0000-000015010000}"/>
    <cellStyle name="Standaard 2 12" xfId="279" xr:uid="{00000000-0005-0000-0000-000016010000}"/>
    <cellStyle name="Standaard 2 13" xfId="280" xr:uid="{00000000-0005-0000-0000-000017010000}"/>
    <cellStyle name="Standaard 2 14" xfId="281" xr:uid="{00000000-0005-0000-0000-000018010000}"/>
    <cellStyle name="Standaard 2 15" xfId="282" xr:uid="{00000000-0005-0000-0000-000019010000}"/>
    <cellStyle name="Standaard 2 16" xfId="283" xr:uid="{00000000-0005-0000-0000-00001A010000}"/>
    <cellStyle name="Standaard 2 17" xfId="284" xr:uid="{00000000-0005-0000-0000-00001B010000}"/>
    <cellStyle name="Standaard 2 18" xfId="285" xr:uid="{00000000-0005-0000-0000-00001C010000}"/>
    <cellStyle name="Standaard 2 19" xfId="286" xr:uid="{00000000-0005-0000-0000-00001D010000}"/>
    <cellStyle name="Standaard 2 2" xfId="287" xr:uid="{00000000-0005-0000-0000-00001E010000}"/>
    <cellStyle name="Standaard 2 20" xfId="288" xr:uid="{00000000-0005-0000-0000-00001F010000}"/>
    <cellStyle name="Standaard 2 21" xfId="289" xr:uid="{00000000-0005-0000-0000-000020010000}"/>
    <cellStyle name="Standaard 2 22" xfId="290" xr:uid="{00000000-0005-0000-0000-000021010000}"/>
    <cellStyle name="Standaard 2 23" xfId="291" xr:uid="{00000000-0005-0000-0000-000022010000}"/>
    <cellStyle name="Standaard 2 24" xfId="292" xr:uid="{00000000-0005-0000-0000-000023010000}"/>
    <cellStyle name="Standaard 2 25" xfId="293" xr:uid="{00000000-0005-0000-0000-000024010000}"/>
    <cellStyle name="Standaard 2 26" xfId="294" xr:uid="{00000000-0005-0000-0000-000025010000}"/>
    <cellStyle name="Standaard 2 27" xfId="295" xr:uid="{00000000-0005-0000-0000-000026010000}"/>
    <cellStyle name="Standaard 2 28" xfId="296" xr:uid="{00000000-0005-0000-0000-000027010000}"/>
    <cellStyle name="Standaard 2 29" xfId="297" xr:uid="{00000000-0005-0000-0000-000028010000}"/>
    <cellStyle name="Standaard 2 3" xfId="298" xr:uid="{00000000-0005-0000-0000-000029010000}"/>
    <cellStyle name="Standaard 2 30" xfId="299" xr:uid="{00000000-0005-0000-0000-00002A010000}"/>
    <cellStyle name="Standaard 2 4" xfId="300" xr:uid="{00000000-0005-0000-0000-00002B010000}"/>
    <cellStyle name="Standaard 2 5" xfId="301" xr:uid="{00000000-0005-0000-0000-00002C010000}"/>
    <cellStyle name="Standaard 2 6" xfId="302" xr:uid="{00000000-0005-0000-0000-00002D010000}"/>
    <cellStyle name="Standaard 2 7" xfId="303" xr:uid="{00000000-0005-0000-0000-00002E010000}"/>
    <cellStyle name="Standaard 2 8" xfId="304" xr:uid="{00000000-0005-0000-0000-00002F010000}"/>
    <cellStyle name="Standaard 2 9" xfId="305" xr:uid="{00000000-0005-0000-0000-000030010000}"/>
    <cellStyle name="Standaard 21 2" xfId="306" xr:uid="{00000000-0005-0000-0000-000031010000}"/>
    <cellStyle name="Standaard 3" xfId="307" xr:uid="{00000000-0005-0000-0000-000032010000}"/>
    <cellStyle name="Standaard 32" xfId="308" xr:uid="{00000000-0005-0000-0000-000033010000}"/>
    <cellStyle name="Standaard 33" xfId="309" xr:uid="{00000000-0005-0000-0000-000034010000}"/>
    <cellStyle name="Standaard 4" xfId="310" xr:uid="{00000000-0005-0000-0000-000035010000}"/>
    <cellStyle name="Standaard 9" xfId="311" xr:uid="{00000000-0005-0000-0000-000036010000}"/>
    <cellStyle name="Standaard_Uitgerekend de tuinbouw 2002" xfId="312" xr:uid="{00000000-0005-0000-0000-000037010000}"/>
    <cellStyle name="Standard" xfId="0" builtinId="0"/>
    <cellStyle name="Standard 2" xfId="313" xr:uid="{00000000-0005-0000-0000-000039010000}"/>
    <cellStyle name="Standard 2 2" xfId="373" xr:uid="{00000000-0005-0000-0000-00003A010000}"/>
    <cellStyle name="Standard 2 3" xfId="372" xr:uid="{00000000-0005-0000-0000-00003B010000}"/>
    <cellStyle name="Standard 3" xfId="314" xr:uid="{00000000-0005-0000-0000-00003C010000}"/>
    <cellStyle name="Standard 3 2" xfId="374" xr:uid="{00000000-0005-0000-0000-00003D010000}"/>
    <cellStyle name="Standard 4" xfId="315" xr:uid="{00000000-0005-0000-0000-00003E010000}"/>
    <cellStyle name="Standard 5" xfId="316" xr:uid="{00000000-0005-0000-0000-00003F010000}"/>
    <cellStyle name="Standard 6" xfId="317" xr:uid="{00000000-0005-0000-0000-000040010000}"/>
    <cellStyle name="Standard 6 2" xfId="318" xr:uid="{00000000-0005-0000-0000-000041010000}"/>
    <cellStyle name="Standard 7" xfId="319" xr:uid="{00000000-0005-0000-0000-000042010000}"/>
    <cellStyle name="Standard 8" xfId="320" xr:uid="{00000000-0005-0000-0000-000043010000}"/>
    <cellStyle name="Titel 2" xfId="321" xr:uid="{00000000-0005-0000-0000-000044010000}"/>
    <cellStyle name="Titel 2 10" xfId="322" xr:uid="{00000000-0005-0000-0000-000045010000}"/>
    <cellStyle name="Titel 2 2" xfId="323" xr:uid="{00000000-0005-0000-0000-000046010000}"/>
    <cellStyle name="Titel 2 3" xfId="324" xr:uid="{00000000-0005-0000-0000-000047010000}"/>
    <cellStyle name="Titel 2 4" xfId="325" xr:uid="{00000000-0005-0000-0000-000048010000}"/>
    <cellStyle name="Titel 2 5" xfId="326" xr:uid="{00000000-0005-0000-0000-000049010000}"/>
    <cellStyle name="Titel 2 6" xfId="327" xr:uid="{00000000-0005-0000-0000-00004A010000}"/>
    <cellStyle name="Titel 2 7" xfId="328" xr:uid="{00000000-0005-0000-0000-00004B010000}"/>
    <cellStyle name="Titel 2 8" xfId="329" xr:uid="{00000000-0005-0000-0000-00004C010000}"/>
    <cellStyle name="Titel 2 9" xfId="330" xr:uid="{00000000-0005-0000-0000-00004D010000}"/>
    <cellStyle name="Titel 3" xfId="331" xr:uid="{00000000-0005-0000-0000-00004E010000}"/>
    <cellStyle name="Titel 3 10" xfId="332" xr:uid="{00000000-0005-0000-0000-00004F010000}"/>
    <cellStyle name="Titel 3 2" xfId="333" xr:uid="{00000000-0005-0000-0000-000050010000}"/>
    <cellStyle name="Titel 3 3" xfId="334" xr:uid="{00000000-0005-0000-0000-000051010000}"/>
    <cellStyle name="Titel 3 4" xfId="335" xr:uid="{00000000-0005-0000-0000-000052010000}"/>
    <cellStyle name="Titel 3 5" xfId="336" xr:uid="{00000000-0005-0000-0000-000053010000}"/>
    <cellStyle name="Titel 3 6" xfId="337" xr:uid="{00000000-0005-0000-0000-000054010000}"/>
    <cellStyle name="Titel 3 7" xfId="338" xr:uid="{00000000-0005-0000-0000-000055010000}"/>
    <cellStyle name="Titel 3 8" xfId="339" xr:uid="{00000000-0005-0000-0000-000056010000}"/>
    <cellStyle name="Titel 3 9" xfId="340" xr:uid="{00000000-0005-0000-0000-000057010000}"/>
    <cellStyle name="Title" xfId="341" xr:uid="{00000000-0005-0000-0000-000058010000}"/>
    <cellStyle name="Title 10" xfId="342" xr:uid="{00000000-0005-0000-0000-000059010000}"/>
    <cellStyle name="Title 11" xfId="343" xr:uid="{00000000-0005-0000-0000-00005A010000}"/>
    <cellStyle name="Title 12" xfId="344" xr:uid="{00000000-0005-0000-0000-00005B010000}"/>
    <cellStyle name="Title 13" xfId="345" xr:uid="{00000000-0005-0000-0000-00005C010000}"/>
    <cellStyle name="Title 14" xfId="346" xr:uid="{00000000-0005-0000-0000-00005D010000}"/>
    <cellStyle name="Title 15" xfId="347" xr:uid="{00000000-0005-0000-0000-00005E010000}"/>
    <cellStyle name="Title 16" xfId="348" xr:uid="{00000000-0005-0000-0000-00005F010000}"/>
    <cellStyle name="Title 17" xfId="349" xr:uid="{00000000-0005-0000-0000-000060010000}"/>
    <cellStyle name="Title 18" xfId="350" xr:uid="{00000000-0005-0000-0000-000061010000}"/>
    <cellStyle name="Title 19" xfId="351" xr:uid="{00000000-0005-0000-0000-000062010000}"/>
    <cellStyle name="Title 2" xfId="352" xr:uid="{00000000-0005-0000-0000-000063010000}"/>
    <cellStyle name="Title 2 2" xfId="353" xr:uid="{00000000-0005-0000-0000-000064010000}"/>
    <cellStyle name="Title 20" xfId="354" xr:uid="{00000000-0005-0000-0000-000065010000}"/>
    <cellStyle name="Title 21" xfId="355" xr:uid="{00000000-0005-0000-0000-000066010000}"/>
    <cellStyle name="Title 22" xfId="356" xr:uid="{00000000-0005-0000-0000-000067010000}"/>
    <cellStyle name="Title 23" xfId="357" xr:uid="{00000000-0005-0000-0000-000068010000}"/>
    <cellStyle name="Title 24" xfId="358" xr:uid="{00000000-0005-0000-0000-000069010000}"/>
    <cellStyle name="Title 3" xfId="359" xr:uid="{00000000-0005-0000-0000-00006A010000}"/>
    <cellStyle name="Title 4" xfId="360" xr:uid="{00000000-0005-0000-0000-00006B010000}"/>
    <cellStyle name="Title 5" xfId="361" xr:uid="{00000000-0005-0000-0000-00006C010000}"/>
    <cellStyle name="Title 6" xfId="362" xr:uid="{00000000-0005-0000-0000-00006D010000}"/>
    <cellStyle name="Title 7" xfId="363" xr:uid="{00000000-0005-0000-0000-00006E010000}"/>
    <cellStyle name="Title 8" xfId="364" xr:uid="{00000000-0005-0000-0000-00006F010000}"/>
    <cellStyle name="Title 9" xfId="365" xr:uid="{00000000-0005-0000-0000-000070010000}"/>
    <cellStyle name="Totaal 2" xfId="366" xr:uid="{00000000-0005-0000-0000-000071010000}"/>
    <cellStyle name="Totaal 3" xfId="367" xr:uid="{00000000-0005-0000-0000-000072010000}"/>
    <cellStyle name="Uitvoer 2" xfId="368" xr:uid="{00000000-0005-0000-0000-000073010000}"/>
    <cellStyle name="Uitvoer 3" xfId="369" xr:uid="{00000000-0005-0000-0000-000074010000}"/>
    <cellStyle name="桁区切り 2" xfId="370" xr:uid="{00000000-0005-0000-0000-000075010000}"/>
    <cellStyle name="標準_82-706-710　ⅩⅨ　1　農業共済（農作）【更新】" xfId="371" xr:uid="{00000000-0005-0000-0000-000076010000}"/>
  </cellStyles>
  <dxfs count="0"/>
  <tableStyles count="0" defaultTableStyle="TableStyleMedium2" defaultPivotStyle="PivotStyleLight16"/>
  <colors>
    <mruColors>
      <color rgb="FFE6E6E6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57BD-4064-9EC3-7D0A2227604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57BD-4064-9EC3-7D0A2227604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7BD-4064-9EC3-7D0A2227604B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57BD-4064-9EC3-7D0A2227604B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7BD-4064-9EC3-7D0A2227604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7BD-4064-9EC3-7D0A2227604B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1.8518518518518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D-4064-9EC3-7D0A2227604B}"/>
                </c:ext>
              </c:extLst>
            </c:dLbl>
            <c:dLbl>
              <c:idx val="1"/>
              <c:layout>
                <c:manualLayout>
                  <c:x val="-5.321221695629276E-2"/>
                  <c:y val="9.09976770145097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D-4064-9EC3-7D0A2227604B}"/>
                </c:ext>
              </c:extLst>
            </c:dLbl>
            <c:dLbl>
              <c:idx val="2"/>
              <c:layout>
                <c:manualLayout>
                  <c:x val="-4.4955903023970345E-2"/>
                  <c:y val="2.54680664916884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D-4064-9EC3-7D0A2227604B}"/>
                </c:ext>
              </c:extLst>
            </c:dLbl>
            <c:dLbl>
              <c:idx val="3"/>
              <c:layout>
                <c:manualLayout>
                  <c:x val="-0.11735331069398315"/>
                  <c:y val="0.164077292062630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BD-4064-9EC3-7D0A2227604B}"/>
                </c:ext>
              </c:extLst>
            </c:dLbl>
            <c:dLbl>
              <c:idx val="4"/>
              <c:layout>
                <c:manualLayout>
                  <c:x val="-0.20273372226575945"/>
                  <c:y val="0.153946661839683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BD-4064-9EC3-7D0A2227604B}"/>
                </c:ext>
              </c:extLst>
            </c:dLbl>
            <c:dLbl>
              <c:idx val="5"/>
              <c:layout>
                <c:manualLayout>
                  <c:x val="-0.18664153947581197"/>
                  <c:y val="7.5640932814432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BD-4064-9EC3-7D0A2227604B}"/>
                </c:ext>
              </c:extLst>
            </c:dLbl>
            <c:dLbl>
              <c:idx val="6"/>
              <c:layout>
                <c:manualLayout>
                  <c:x val="-0.10892782359551027"/>
                  <c:y val="9.0870968715117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BD-4064-9EC3-7D0A2227604B}"/>
                </c:ext>
              </c:extLst>
            </c:dLbl>
            <c:dLbl>
              <c:idx val="7"/>
              <c:layout>
                <c:manualLayout>
                  <c:x val="0.17715353708748491"/>
                  <c:y val="1.52788516280122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B1-452B-99F2-A4179B2FE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'Roses Graph'!$C$11:$C$21</c15:sqref>
                  </c15:fullRef>
                </c:ext>
              </c:extLst>
              <c:f>('Roses Graph'!$C$11:$C$17,'Roses Graph'!$C$21)</c:f>
              <c:strCache>
                <c:ptCount val="8"/>
                <c:pt idx="0">
                  <c:v>Netherlands</c:v>
                </c:pt>
                <c:pt idx="1">
                  <c:v>Kenya</c:v>
                </c:pt>
                <c:pt idx="2">
                  <c:v>Ecuador</c:v>
                </c:pt>
                <c:pt idx="3">
                  <c:v>Ethiopia</c:v>
                </c:pt>
                <c:pt idx="4">
                  <c:v>Colombia</c:v>
                </c:pt>
                <c:pt idx="5">
                  <c:v>Uganda</c:v>
                </c:pt>
                <c:pt idx="7">
                  <c:v>Others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'Roses Graph'!$E$11:$E$21</c15:sqref>
                  </c15:fullRef>
                </c:ext>
              </c:extLst>
              <c:f>('Roses Graph'!$E$11:$E$17,'Roses Graph'!$E$21)</c:f>
              <c:numCache>
                <c:formatCode>General</c:formatCode>
                <c:ptCount val="8"/>
                <c:pt idx="0">
                  <c:v>826899.76600000006</c:v>
                </c:pt>
                <c:pt idx="1">
                  <c:v>307149.78200000001</c:v>
                </c:pt>
                <c:pt idx="2">
                  <c:v>237755.75699999995</c:v>
                </c:pt>
                <c:pt idx="3">
                  <c:v>164106.64399999994</c:v>
                </c:pt>
                <c:pt idx="4">
                  <c:v>45130.192999999999</c:v>
                </c:pt>
                <c:pt idx="5">
                  <c:v>28670.303</c:v>
                </c:pt>
                <c:pt idx="7" formatCode="#,###,##0;\-###,##0;\.">
                  <c:v>56036.669806001126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'Roses Graph'!$E$19</c15:sqref>
                  <c15:dLbl>
                    <c:idx val="6"/>
                    <c:layout>
                      <c:manualLayout>
                        <c:x val="3.5230352303523033E-2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C-DA50-4618-A11F-839F06EF855A}"/>
                      </c:ext>
                    </c:extLst>
                  </c15:dLbl>
                </c15:categoryFilterException>
                <c15:categoryFilterException>
                  <c15:sqref>'Roses Graph'!$E$20</c15:sqref>
                  <c15:dLbl>
                    <c:idx val="6"/>
                    <c:layout>
                      <c:manualLayout>
                        <c:x val="0.14905149051490504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D-DA50-4618-A11F-839F06EF855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57BD-4064-9EC3-7D0A22276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DD3D-451B-806F-15F20F60974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DD3D-451B-806F-15F20F60974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DD3D-451B-806F-15F20F609744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DD3D-451B-806F-15F20F609744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D3D-451B-806F-15F20F6097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D3D-451B-806F-15F20F609744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D3D-451B-806F-15F20F6097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D3D-451B-806F-15F20F609744}"/>
              </c:ext>
            </c:extLst>
          </c:dPt>
          <c:dLbls>
            <c:dLbl>
              <c:idx val="0"/>
              <c:layout>
                <c:manualLayout>
                  <c:x val="2.0074607238512263E-2"/>
                  <c:y val="-9.6722439549648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3D-451B-806F-15F20F609744}"/>
                </c:ext>
              </c:extLst>
            </c:dLbl>
            <c:dLbl>
              <c:idx val="1"/>
              <c:layout>
                <c:manualLayout>
                  <c:x val="-0.2381523168499643"/>
                  <c:y val="-3.82518175551118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D-451B-806F-15F20F609744}"/>
                </c:ext>
              </c:extLst>
            </c:dLbl>
            <c:dLbl>
              <c:idx val="2"/>
              <c:layout>
                <c:manualLayout>
                  <c:x val="-6.4148374239006947E-2"/>
                  <c:y val="7.7256588961605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3D-451B-806F-15F20F609744}"/>
                </c:ext>
              </c:extLst>
            </c:dLbl>
            <c:dLbl>
              <c:idx val="3"/>
              <c:layout>
                <c:manualLayout>
                  <c:x val="-0.16548664373979047"/>
                  <c:y val="0.10963927801515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3D-451B-806F-15F20F609744}"/>
                </c:ext>
              </c:extLst>
            </c:dLbl>
            <c:dLbl>
              <c:idx val="4"/>
              <c:layout>
                <c:manualLayout>
                  <c:x val="-0.15238271569593839"/>
                  <c:y val="2.5542930951442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3D-451B-806F-15F20F609744}"/>
                </c:ext>
              </c:extLst>
            </c:dLbl>
            <c:dLbl>
              <c:idx val="5"/>
              <c:layout>
                <c:manualLayout>
                  <c:x val="-8.8565142134581748E-2"/>
                  <c:y val="-8.53351980487453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3D-451B-806F-15F20F609744}"/>
                </c:ext>
              </c:extLst>
            </c:dLbl>
            <c:dLbl>
              <c:idx val="6"/>
              <c:layout>
                <c:manualLayout>
                  <c:x val="1.9864758318027483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3D-451B-806F-15F20F609744}"/>
                </c:ext>
              </c:extLst>
            </c:dLbl>
            <c:dLbl>
              <c:idx val="7"/>
              <c:layout>
                <c:manualLayout>
                  <c:x val="0.15516620592101868"/>
                  <c:y val="6.72578896263615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3D-451B-806F-15F20F609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'Carnation Graph  '!$A$6:$A$13</c:f>
              <c:strCache>
                <c:ptCount val="8"/>
                <c:pt idx="0">
                  <c:v>Netherlands</c:v>
                </c:pt>
                <c:pt idx="1">
                  <c:v>Colombia</c:v>
                </c:pt>
                <c:pt idx="2">
                  <c:v>Turkey</c:v>
                </c:pt>
                <c:pt idx="3">
                  <c:v>Kenya</c:v>
                </c:pt>
                <c:pt idx="4">
                  <c:v>Italy</c:v>
                </c:pt>
                <c:pt idx="5">
                  <c:v>Ethiopia</c:v>
                </c:pt>
                <c:pt idx="6">
                  <c:v>Ecuador</c:v>
                </c:pt>
                <c:pt idx="7">
                  <c:v>Others </c:v>
                </c:pt>
              </c:strCache>
            </c:strRef>
          </c:cat>
          <c:val>
            <c:numRef>
              <c:f>'Carnation Graph  '!$B$6:$B$13</c:f>
              <c:numCache>
                <c:formatCode>0.00</c:formatCode>
                <c:ptCount val="8"/>
                <c:pt idx="0">
                  <c:v>102927.52630200001</c:v>
                </c:pt>
                <c:pt idx="1">
                  <c:v>96183.063921000023</c:v>
                </c:pt>
                <c:pt idx="2">
                  <c:v>27921.126286000002</c:v>
                </c:pt>
                <c:pt idx="3">
                  <c:v>9339.6930000000029</c:v>
                </c:pt>
                <c:pt idx="4">
                  <c:v>6272.0745889999989</c:v>
                </c:pt>
                <c:pt idx="5">
                  <c:v>3583.1010000000001</c:v>
                </c:pt>
                <c:pt idx="6">
                  <c:v>2957.2446929999996</c:v>
                </c:pt>
                <c:pt idx="7">
                  <c:v>10329.134082999983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3D-451B-806F-15F20F6097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89770801349466"/>
          <c:y val="0.11728461908156619"/>
          <c:w val="0.5814197338067606"/>
          <c:h val="0.8325859754503371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F052-483D-ACAB-74FD4138FFA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F052-483D-ACAB-74FD4138FFA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F052-483D-ACAB-74FD4138FFA0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052-483D-ACAB-74FD4138FFA0}"/>
              </c:ext>
            </c:extLst>
          </c:dPt>
          <c:dLbls>
            <c:dLbl>
              <c:idx val="0"/>
              <c:layout>
                <c:manualLayout>
                  <c:x val="3.9640738057317118E-2"/>
                  <c:y val="-2.1789435423266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52-483D-ACAB-74FD4138FFA0}"/>
                </c:ext>
              </c:extLst>
            </c:dLbl>
            <c:dLbl>
              <c:idx val="1"/>
              <c:layout>
                <c:manualLayout>
                  <c:x val="-0.13178980920858749"/>
                  <c:y val="0.115846734234713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52-483D-ACAB-74FD4138FFA0}"/>
                </c:ext>
              </c:extLst>
            </c:dLbl>
            <c:dLbl>
              <c:idx val="2"/>
              <c:layout>
                <c:manualLayout>
                  <c:x val="-0.21647617314961695"/>
                  <c:y val="9.5241958886635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52-483D-ACAB-74FD4138FFA0}"/>
                </c:ext>
              </c:extLst>
            </c:dLbl>
            <c:dLbl>
              <c:idx val="3"/>
              <c:layout>
                <c:manualLayout>
                  <c:x val="-0.16216918973494754"/>
                  <c:y val="2.525704440888537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52-483D-ACAB-74FD4138FFA0}"/>
                </c:ext>
              </c:extLst>
            </c:dLbl>
            <c:dLbl>
              <c:idx val="4"/>
              <c:layout>
                <c:manualLayout>
                  <c:x val="-8.846613395027729E-3"/>
                  <c:y val="3.07066137951463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72279528372143"/>
                      <c:h val="0.132675062182453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52-483D-ACAB-74FD4138FFA0}"/>
                </c:ext>
              </c:extLst>
            </c:dLbl>
            <c:dLbl>
              <c:idx val="5"/>
              <c:layout>
                <c:manualLayout>
                  <c:x val="7.0524002871248562E-2"/>
                  <c:y val="9.965120508908503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20668058455116"/>
                      <c:h val="0.10363725329264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398-4D15-B4F4-D2937CDD78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'Orchids Graph'!$C$12:$C$16</c:f>
              <c:strCache>
                <c:ptCount val="5"/>
                <c:pt idx="0">
                  <c:v>Netherlands</c:v>
                </c:pt>
                <c:pt idx="1">
                  <c:v>Thailand</c:v>
                </c:pt>
                <c:pt idx="2">
                  <c:v>Slovenia</c:v>
                </c:pt>
                <c:pt idx="3">
                  <c:v>Italy</c:v>
                </c:pt>
                <c:pt idx="4">
                  <c:v>Others</c:v>
                </c:pt>
              </c:strCache>
            </c:strRef>
          </c:cat>
          <c:val>
            <c:numRef>
              <c:f>'Orchids Graph'!$D$12:$D$16</c:f>
              <c:numCache>
                <c:formatCode>General</c:formatCode>
                <c:ptCount val="5"/>
                <c:pt idx="0">
                  <c:v>32504.641048999991</c:v>
                </c:pt>
                <c:pt idx="1">
                  <c:v>7763.6976719999993</c:v>
                </c:pt>
                <c:pt idx="2">
                  <c:v>2459.1350000000002</c:v>
                </c:pt>
                <c:pt idx="3">
                  <c:v>617.11081799999999</c:v>
                </c:pt>
                <c:pt idx="4" formatCode="##\ ###\ ###">
                  <c:v>1907.8730510000096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52-483D-ACAB-74FD4138FF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09065735715073"/>
          <c:y val="0.11745376275979667"/>
          <c:w val="0.57465288713910756"/>
          <c:h val="0.82461387904321037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ED40-454C-A514-3CDAC662961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ED40-454C-A514-3CDAC662961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D40-454C-A514-3CDAC6629618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D40-454C-A514-3CDAC6629618}"/>
              </c:ext>
            </c:extLst>
          </c:dPt>
          <c:dPt>
            <c:idx val="7"/>
            <c:bubble3D val="0"/>
            <c:explosion val="0"/>
            <c:extLst>
              <c:ext xmlns:c16="http://schemas.microsoft.com/office/drawing/2014/chart" uri="{C3380CC4-5D6E-409C-BE32-E72D297353CC}">
                <c16:uniqueId val="{00000009-78A6-4C06-B7F0-AF4DAA2DBC99}"/>
              </c:ext>
            </c:extLst>
          </c:dPt>
          <c:dLbls>
            <c:dLbl>
              <c:idx val="0"/>
              <c:layout>
                <c:manualLayout>
                  <c:x val="0.11923425196850394"/>
                  <c:y val="-5.16792718902311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0-454C-A514-3CDAC6629618}"/>
                </c:ext>
              </c:extLst>
            </c:dLbl>
            <c:dLbl>
              <c:idx val="1"/>
              <c:layout>
                <c:manualLayout>
                  <c:x val="-0.12055079886858802"/>
                  <c:y val="0.213805461214242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40-454C-A514-3CDAC6629618}"/>
                </c:ext>
              </c:extLst>
            </c:dLbl>
            <c:dLbl>
              <c:idx val="2"/>
              <c:layout>
                <c:manualLayout>
                  <c:x val="-0.16531079852882469"/>
                  <c:y val="0.13584658373937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40-454C-A514-3CDAC6629618}"/>
                </c:ext>
              </c:extLst>
            </c:dLbl>
            <c:dLbl>
              <c:idx val="3"/>
              <c:layout>
                <c:manualLayout>
                  <c:x val="-0.23869310025567192"/>
                  <c:y val="4.7139721511640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0-454C-A514-3CDAC6629618}"/>
                </c:ext>
              </c:extLst>
            </c:dLbl>
            <c:dLbl>
              <c:idx val="4"/>
              <c:layout>
                <c:manualLayout>
                  <c:x val="-0.15070097427141996"/>
                  <c:y val="-4.05532601380696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40-454C-A514-3CDAC6629618}"/>
                </c:ext>
              </c:extLst>
            </c:dLbl>
            <c:dLbl>
              <c:idx val="5"/>
              <c:layout>
                <c:manualLayout>
                  <c:x val="-8.5481699496300828E-2"/>
                  <c:y val="-0.111187921898151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73-4DEF-AE00-19B266F2D1B8}"/>
                </c:ext>
              </c:extLst>
            </c:dLbl>
            <c:dLbl>
              <c:idx val="6"/>
              <c:layout>
                <c:manualLayout>
                  <c:x val="4.0905065871620364E-2"/>
                  <c:y val="-8.62582048588402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5833333333333"/>
                      <c:h val="0.127553542514028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8A6-4C06-B7F0-AF4DAA2DBC99}"/>
                </c:ext>
              </c:extLst>
            </c:dLbl>
            <c:dLbl>
              <c:idx val="7"/>
              <c:layout>
                <c:manualLayout>
                  <c:x val="4.8660907677802359E-2"/>
                  <c:y val="-1.9778359620398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A6-4C06-B7F0-AF4DAA2DB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'Chrysan. Graph'!$B$12:$B$19</c:f>
              <c:strCache>
                <c:ptCount val="8"/>
                <c:pt idx="0">
                  <c:v>Netherlands</c:v>
                </c:pt>
                <c:pt idx="1">
                  <c:v>Colombia</c:v>
                </c:pt>
                <c:pt idx="2">
                  <c:v>Italy</c:v>
                </c:pt>
                <c:pt idx="3">
                  <c:v>Spain</c:v>
                </c:pt>
                <c:pt idx="4">
                  <c:v>Belgium</c:v>
                </c:pt>
                <c:pt idx="5">
                  <c:v>Kenya</c:v>
                </c:pt>
                <c:pt idx="6">
                  <c:v>Slovakia</c:v>
                </c:pt>
                <c:pt idx="7">
                  <c:v>Others</c:v>
                </c:pt>
              </c:strCache>
            </c:strRef>
          </c:cat>
          <c:val>
            <c:numRef>
              <c:f>'Chrysan. Graph'!$C$12:$C$19</c:f>
              <c:numCache>
                <c:formatCode>0</c:formatCode>
                <c:ptCount val="8"/>
                <c:pt idx="0">
                  <c:v>178802.45375700001</c:v>
                </c:pt>
                <c:pt idx="1">
                  <c:v>5272.3010000000004</c:v>
                </c:pt>
                <c:pt idx="2">
                  <c:v>4116.8490339999989</c:v>
                </c:pt>
                <c:pt idx="3">
                  <c:v>2552.539358</c:v>
                </c:pt>
                <c:pt idx="4">
                  <c:v>2331.3959519999999</c:v>
                </c:pt>
                <c:pt idx="5">
                  <c:v>1880.0149999999999</c:v>
                </c:pt>
                <c:pt idx="6">
                  <c:v>1699.6694850000001</c:v>
                </c:pt>
                <c:pt idx="7">
                  <c:v>8986.7853009999963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40-454C-A514-3CDAC6629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41205660510772"/>
          <c:y val="0.14316070428771074"/>
          <c:w val="0.5669428277986992"/>
          <c:h val="0.8137692217213291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4D5-4F3C-9322-D43C8F4985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14D5-4F3C-9322-D43C8F4985E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4D5-4F3C-9322-D43C8F4985E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14D5-4F3C-9322-D43C8F4985E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4D5-4F3C-9322-D43C8F4985E5}"/>
              </c:ext>
            </c:extLst>
          </c:dPt>
          <c:dLbls>
            <c:dLbl>
              <c:idx val="0"/>
              <c:layout>
                <c:manualLayout>
                  <c:x val="0.27519014887915838"/>
                  <c:y val="-0.621330732697785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5-4F3C-9322-D43C8F4985E5}"/>
                </c:ext>
              </c:extLst>
            </c:dLbl>
            <c:dLbl>
              <c:idx val="1"/>
              <c:layout>
                <c:manualLayout>
                  <c:x val="-0.20234563562546237"/>
                  <c:y val="0.101872570957484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5-4F3C-9322-D43C8F4985E5}"/>
                </c:ext>
              </c:extLst>
            </c:dLbl>
            <c:dLbl>
              <c:idx val="2"/>
              <c:layout>
                <c:manualLayout>
                  <c:x val="-0.12167649731358968"/>
                  <c:y val="7.2426482396900895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5-4F3C-9322-D43C8F4985E5}"/>
                </c:ext>
              </c:extLst>
            </c:dLbl>
            <c:dLbl>
              <c:idx val="3"/>
              <c:layout>
                <c:manualLayout>
                  <c:x val="-0.13429386544073299"/>
                  <c:y val="-7.05439411056725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5-4F3C-9322-D43C8F4985E5}"/>
                </c:ext>
              </c:extLst>
            </c:dLbl>
            <c:dLbl>
              <c:idx val="4"/>
              <c:layout>
                <c:manualLayout>
                  <c:x val="3.4352445074800432E-2"/>
                  <c:y val="2.97170436412727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5-4F3C-9322-D43C8F4985E5}"/>
                </c:ext>
              </c:extLst>
            </c:dLbl>
            <c:dLbl>
              <c:idx val="5"/>
              <c:layout>
                <c:manualLayout>
                  <c:x val="0.1751772332806225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D5-4F3C-9322-D43C8F4985E5}"/>
                </c:ext>
              </c:extLst>
            </c:dLbl>
            <c:dLbl>
              <c:idx val="6"/>
              <c:layout>
                <c:manualLayout>
                  <c:x val="0.23141184553378355"/>
                  <c:y val="5.7670373852906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5-4F3C-9322-D43C8F498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'Lilies Graph'!$B$13:$B$19</c:f>
              <c:strCache>
                <c:ptCount val="7"/>
                <c:pt idx="0">
                  <c:v>Netherlands</c:v>
                </c:pt>
                <c:pt idx="1">
                  <c:v>Germany</c:v>
                </c:pt>
                <c:pt idx="2">
                  <c:v>United Kingdom</c:v>
                </c:pt>
                <c:pt idx="6">
                  <c:v>Others</c:v>
                </c:pt>
              </c:strCache>
            </c:strRef>
          </c:cat>
          <c:val>
            <c:numRef>
              <c:f>'Lilies Graph'!$C$13:$C$19</c:f>
              <c:numCache>
                <c:formatCode>0</c:formatCode>
                <c:ptCount val="7"/>
                <c:pt idx="0">
                  <c:v>46432.630681999988</c:v>
                </c:pt>
                <c:pt idx="1">
                  <c:v>429.74211600000001</c:v>
                </c:pt>
                <c:pt idx="2">
                  <c:v>423.63499999999999</c:v>
                </c:pt>
                <c:pt idx="6" formatCode="General">
                  <c:v>1466.0443360000354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D5-4F3C-9322-D43C8F4985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98749741344569"/>
          <c:y val="0.11456788341512458"/>
          <c:w val="0.5674274947996647"/>
          <c:h val="0.810370399864621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CA34-4BA0-8566-4328BC10746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CA34-4BA0-8566-4328BC10746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A34-4BA0-8566-4328BC10746B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CA34-4BA0-8566-4328BC10746B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A34-4BA0-8566-4328BC10746B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A34-4BA0-8566-4328BC10746B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A34-4BA0-8566-4328BC10746B}"/>
              </c:ext>
            </c:extLst>
          </c:dPt>
          <c:dLbls>
            <c:dLbl>
              <c:idx val="0"/>
              <c:layout>
                <c:manualLayout>
                  <c:x val="2.6236481850557061E-2"/>
                  <c:y val="-1.2574159607402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4-4BA0-8566-4328BC10746B}"/>
                </c:ext>
              </c:extLst>
            </c:dLbl>
            <c:dLbl>
              <c:idx val="1"/>
              <c:layout>
                <c:manualLayout>
                  <c:x val="-7.8382305354457601E-2"/>
                  <c:y val="-5.3806170725034912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34-4BA0-8566-4328BC10746B}"/>
                </c:ext>
              </c:extLst>
            </c:dLbl>
            <c:dLbl>
              <c:idx val="2"/>
              <c:layout>
                <c:manualLayout>
                  <c:x val="-9.6560643457037659E-2"/>
                  <c:y val="1.284703359449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34-4BA0-8566-4328BC10746B}"/>
                </c:ext>
              </c:extLst>
            </c:dLbl>
            <c:dLbl>
              <c:idx val="3"/>
              <c:layout>
                <c:manualLayout>
                  <c:x val="-5.0287741026731045E-2"/>
                  <c:y val="4.8468987549381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34-4BA0-8566-4328BC10746B}"/>
                </c:ext>
              </c:extLst>
            </c:dLbl>
            <c:dLbl>
              <c:idx val="4"/>
              <c:layout>
                <c:manualLayout>
                  <c:x val="-0.15468221589142614"/>
                  <c:y val="8.93671875709042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34-4BA0-8566-4328BC10746B}"/>
                </c:ext>
              </c:extLst>
            </c:dLbl>
            <c:dLbl>
              <c:idx val="5"/>
              <c:layout>
                <c:manualLayout>
                  <c:x val="-0.16168338546722755"/>
                  <c:y val="3.4723455730486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34-4BA0-8566-4328BC10746B}"/>
                </c:ext>
              </c:extLst>
            </c:dLbl>
            <c:dLbl>
              <c:idx val="6"/>
              <c:layout>
                <c:manualLayout>
                  <c:x val="-7.7933298224909645E-2"/>
                  <c:y val="-1.17368761563464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34-4BA0-8566-4328BC10746B}"/>
                </c:ext>
              </c:extLst>
            </c:dLbl>
            <c:dLbl>
              <c:idx val="7"/>
              <c:layout>
                <c:manualLayout>
                  <c:x val="9.5427868051545933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49-496A-97F5-D791D91C9295}"/>
                </c:ext>
              </c:extLst>
            </c:dLbl>
            <c:dLbl>
              <c:idx val="8"/>
              <c:layout>
                <c:manualLayout>
                  <c:x val="7.6250313109201648E-2"/>
                  <c:y val="9.87654167371758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49-496A-97F5-D791D91C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'Christmas Trees Graph'!$B$14:$B$22</c:f>
              <c:strCache>
                <c:ptCount val="8"/>
                <c:pt idx="0">
                  <c:v>Denmark</c:v>
                </c:pt>
                <c:pt idx="1">
                  <c:v>Netherlands</c:v>
                </c:pt>
                <c:pt idx="2">
                  <c:v>Germany</c:v>
                </c:pt>
                <c:pt idx="3">
                  <c:v>Poland</c:v>
                </c:pt>
                <c:pt idx="4">
                  <c:v>Belgium</c:v>
                </c:pt>
                <c:pt idx="5">
                  <c:v>Czech Rep.</c:v>
                </c:pt>
                <c:pt idx="6">
                  <c:v>Austria</c:v>
                </c:pt>
                <c:pt idx="7">
                  <c:v>Others</c:v>
                </c:pt>
              </c:strCache>
            </c:strRef>
          </c:cat>
          <c:val>
            <c:numRef>
              <c:f>'Christmas Trees Graph'!$C$14:$C$22</c:f>
              <c:numCache>
                <c:formatCode>##\ ###</c:formatCode>
                <c:ptCount val="9"/>
                <c:pt idx="0">
                  <c:v>50784.179169999996</c:v>
                </c:pt>
                <c:pt idx="1">
                  <c:v>16359.000428999998</c:v>
                </c:pt>
                <c:pt idx="2">
                  <c:v>15777.782371000003</c:v>
                </c:pt>
                <c:pt idx="3">
                  <c:v>9266.9728439999999</c:v>
                </c:pt>
                <c:pt idx="4">
                  <c:v>6436.623713</c:v>
                </c:pt>
                <c:pt idx="5">
                  <c:v>3263.9658110000005</c:v>
                </c:pt>
                <c:pt idx="6">
                  <c:v>1729.501651</c:v>
                </c:pt>
                <c:pt idx="7">
                  <c:v>3930.487234999935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34-4BA0-8566-4328BC1074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97545392296054"/>
          <c:y val="2.9452051705464669E-2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802C-4A76-AD41-18BC5A74708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802C-4A76-AD41-18BC5A74708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802C-4A76-AD41-18BC5A74708F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2C-4A76-AD41-18BC5A74708F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2C-4A76-AD41-18BC5A74708F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02C-4A76-AD41-18BC5A74708F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02C-4A76-AD41-18BC5A74708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2C-4A76-AD41-18BC5A74708F}"/>
              </c:ext>
            </c:extLst>
          </c:dPt>
          <c:dLbls>
            <c:dLbl>
              <c:idx val="0"/>
              <c:layout>
                <c:manualLayout>
                  <c:x val="3.8560137247801191E-2"/>
                  <c:y val="8.59159112917410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2C-4A76-AD41-18BC5A74708F}"/>
                </c:ext>
              </c:extLst>
            </c:dLbl>
            <c:dLbl>
              <c:idx val="1"/>
              <c:layout>
                <c:manualLayout>
                  <c:x val="3.0747728860936307E-2"/>
                  <c:y val="-1.178203057885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2C-4A76-AD41-18BC5A74708F}"/>
                </c:ext>
              </c:extLst>
            </c:dLbl>
            <c:dLbl>
              <c:idx val="2"/>
              <c:layout>
                <c:manualLayout>
                  <c:x val="-3.4280116694814858E-2"/>
                  <c:y val="1.22737016131058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2C-4A76-AD41-18BC5A74708F}"/>
                </c:ext>
              </c:extLst>
            </c:dLbl>
            <c:dLbl>
              <c:idx val="3"/>
              <c:layout>
                <c:manualLayout>
                  <c:x val="-3.050195648620848E-2"/>
                  <c:y val="4.90948064524234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2C-4A76-AD41-18BC5A74708F}"/>
                </c:ext>
              </c:extLst>
            </c:dLbl>
            <c:dLbl>
              <c:idx val="4"/>
              <c:layout>
                <c:manualLayout>
                  <c:x val="-1.6771488469601678E-2"/>
                  <c:y val="-7.2000466226351554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2C-4A76-AD41-18BC5A74708F}"/>
                </c:ext>
              </c:extLst>
            </c:dLbl>
            <c:dLbl>
              <c:idx val="5"/>
              <c:layout>
                <c:manualLayout>
                  <c:x val="-4.6700145387809443E-2"/>
                  <c:y val="2.4547403226211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2C-4A76-AD41-18BC5A74708F}"/>
                </c:ext>
              </c:extLst>
            </c:dLbl>
            <c:dLbl>
              <c:idx val="6"/>
              <c:layout>
                <c:manualLayout>
                  <c:x val="-6.9062093734009747E-2"/>
                  <c:y val="-1.66925563382233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2C-4A76-AD41-18BC5A74708F}"/>
                </c:ext>
              </c:extLst>
            </c:dLbl>
            <c:dLbl>
              <c:idx val="7"/>
              <c:layout>
                <c:manualLayout>
                  <c:x val="-8.6816498365054798E-2"/>
                  <c:y val="-8.01859288614966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B5-4E98-AE84-9FE57DAB6397}"/>
                </c:ext>
              </c:extLst>
            </c:dLbl>
            <c:dLbl>
              <c:idx val="8"/>
              <c:layout>
                <c:manualLayout>
                  <c:x val="-7.8266946191474493E-2"/>
                  <c:y val="-9.81835881571110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2C-4A76-AD41-18BC5A74708F}"/>
                </c:ext>
              </c:extLst>
            </c:dLbl>
            <c:dLbl>
              <c:idx val="9"/>
              <c:layout>
                <c:manualLayout>
                  <c:x val="-1.9566736547868675E-2"/>
                  <c:y val="-1.02664470652848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B5-4E98-AE84-9FE57DAB6397}"/>
                </c:ext>
              </c:extLst>
            </c:dLbl>
            <c:dLbl>
              <c:idx val="10"/>
              <c:layout>
                <c:manualLayout>
                  <c:x val="4.192872117400419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B5-4E98-AE84-9FE57DAB6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'Cut Foliage Graph'!$B$14:$B$22</c:f>
              <c:strCache>
                <c:ptCount val="9"/>
                <c:pt idx="0">
                  <c:v>Netherlands</c:v>
                </c:pt>
                <c:pt idx="1">
                  <c:v>Italy</c:v>
                </c:pt>
                <c:pt idx="2">
                  <c:v>United States</c:v>
                </c:pt>
                <c:pt idx="3">
                  <c:v>Spain</c:v>
                </c:pt>
                <c:pt idx="4">
                  <c:v>Costa Rica</c:v>
                </c:pt>
                <c:pt idx="5">
                  <c:v>Guatemala</c:v>
                </c:pt>
                <c:pt idx="6">
                  <c:v>Germany</c:v>
                </c:pt>
                <c:pt idx="7">
                  <c:v>Mexico</c:v>
                </c:pt>
                <c:pt idx="8">
                  <c:v>Others</c:v>
                </c:pt>
              </c:strCache>
            </c:strRef>
          </c:cat>
          <c:val>
            <c:numRef>
              <c:f>'Cut Foliage Graph'!$C$14:$C$22</c:f>
              <c:numCache>
                <c:formatCode>##\ ###\ ###</c:formatCode>
                <c:ptCount val="9"/>
                <c:pt idx="0">
                  <c:v>152499.63688900002</c:v>
                </c:pt>
                <c:pt idx="1">
                  <c:v>60698.498068999994</c:v>
                </c:pt>
                <c:pt idx="2">
                  <c:v>41589.844000000005</c:v>
                </c:pt>
                <c:pt idx="3">
                  <c:v>23081.005326999999</c:v>
                </c:pt>
                <c:pt idx="4">
                  <c:v>22677.768</c:v>
                </c:pt>
                <c:pt idx="5">
                  <c:v>16995.720000000005</c:v>
                </c:pt>
                <c:pt idx="6">
                  <c:v>16596.025958000002</c:v>
                </c:pt>
                <c:pt idx="7">
                  <c:v>16132.654</c:v>
                </c:pt>
                <c:pt idx="8" formatCode="0">
                  <c:v>110890.66073700058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02C-4A76-AD41-18BC5A7470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518342258499739"/>
          <c:y val="0.1536975244777285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968-4C9E-BB16-062770A45DE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0968-4C9E-BB16-062770A45DE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0968-4C9E-BB16-062770A45DE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0968-4C9E-BB16-062770A45DE0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968-4C9E-BB16-062770A45DE0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968-4C9E-BB16-062770A45DE0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968-4C9E-BB16-062770A45DE0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968-4C9E-BB16-062770A45DE0}"/>
              </c:ext>
            </c:extLst>
          </c:dPt>
          <c:dLbls>
            <c:dLbl>
              <c:idx val="0"/>
              <c:layout>
                <c:manualLayout>
                  <c:x val="1.9566736547868623E-2"/>
                  <c:y val="1.8000116556587888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8-4C9E-BB16-062770A45DE0}"/>
                </c:ext>
              </c:extLst>
            </c:dLbl>
            <c:dLbl>
              <c:idx val="1"/>
              <c:layout>
                <c:manualLayout>
                  <c:x val="-4.1600996456639498E-2"/>
                  <c:y val="5.7651832302566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68-4C9E-BB16-062770A45DE0}"/>
                </c:ext>
              </c:extLst>
            </c:dLbl>
            <c:dLbl>
              <c:idx val="2"/>
              <c:layout>
                <c:manualLayout>
                  <c:x val="-0.10285081886131756"/>
                  <c:y val="6.9937257036860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68-4C9E-BB16-062770A45DE0}"/>
                </c:ext>
              </c:extLst>
            </c:dLbl>
            <c:dLbl>
              <c:idx val="3"/>
              <c:layout>
                <c:manualLayout>
                  <c:x val="-0.14863953971565519"/>
                  <c:y val="6.7435449120147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68-4C9E-BB16-062770A45DE0}"/>
                </c:ext>
              </c:extLst>
            </c:dLbl>
            <c:dLbl>
              <c:idx val="4"/>
              <c:layout>
                <c:manualLayout>
                  <c:x val="-0.16638603935191865"/>
                  <c:y val="-2.60146913087323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68-4C9E-BB16-062770A45DE0}"/>
                </c:ext>
              </c:extLst>
            </c:dLbl>
            <c:dLbl>
              <c:idx val="5"/>
              <c:layout>
                <c:manualLayout>
                  <c:x val="-9.1013836945595478E-2"/>
                  <c:y val="-4.4169850115762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68-4C9E-BB16-062770A45DE0}"/>
                </c:ext>
              </c:extLst>
            </c:dLbl>
            <c:dLbl>
              <c:idx val="6"/>
              <c:layout>
                <c:manualLayout>
                  <c:x val="-1.8808973664616709E-2"/>
                  <c:y val="-3.4606733734511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68-4C9E-BB16-062770A45DE0}"/>
                </c:ext>
              </c:extLst>
            </c:dLbl>
            <c:dLbl>
              <c:idx val="7"/>
              <c:layout>
                <c:manualLayout>
                  <c:x val="-8.1062194269741442E-2"/>
                  <c:y val="-3.4854565708367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68-4C9E-BB16-062770A45DE0}"/>
                </c:ext>
              </c:extLst>
            </c:dLbl>
            <c:dLbl>
              <c:idx val="8"/>
              <c:layout>
                <c:manualLayout>
                  <c:x val="2.7950279799930158E-3"/>
                  <c:y val="-2.5405211746300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68-4C9E-BB16-062770A45DE0}"/>
                </c:ext>
              </c:extLst>
            </c:dLbl>
            <c:dLbl>
              <c:idx val="9"/>
              <c:layout>
                <c:manualLayout>
                  <c:x val="0.15373842420640815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68-4C9E-BB16-062770A45DE0}"/>
                </c:ext>
              </c:extLst>
            </c:dLbl>
            <c:dLbl>
              <c:idx val="10"/>
              <c:layout>
                <c:manualLayout>
                  <c:x val="1.3976240391334731E-2"/>
                  <c:y val="1.178203057885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68-4C9E-BB16-062770A45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'Flowering plants graph'!$B$16:$B$22</c:f>
              <c:strCache>
                <c:ptCount val="7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Belgium</c:v>
                </c:pt>
                <c:pt idx="4">
                  <c:v>Italy</c:v>
                </c:pt>
                <c:pt idx="5">
                  <c:v>Spain</c:v>
                </c:pt>
                <c:pt idx="6">
                  <c:v>Others</c:v>
                </c:pt>
              </c:strCache>
            </c:strRef>
          </c:cat>
          <c:val>
            <c:numRef>
              <c:f>'Flowering plants graph'!$C$16:$C$22</c:f>
              <c:numCache>
                <c:formatCode>##\ ###\ ###</c:formatCode>
                <c:ptCount val="7"/>
                <c:pt idx="0">
                  <c:v>804488.7311780001</c:v>
                </c:pt>
                <c:pt idx="1">
                  <c:v>74171.022676000008</c:v>
                </c:pt>
                <c:pt idx="2">
                  <c:v>66315.022212000011</c:v>
                </c:pt>
                <c:pt idx="3">
                  <c:v>47525.194810999994</c:v>
                </c:pt>
                <c:pt idx="4">
                  <c:v>30670.753509999991</c:v>
                </c:pt>
                <c:pt idx="5">
                  <c:v>23793.851740000006</c:v>
                </c:pt>
                <c:pt idx="6">
                  <c:v>31373.082721000537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968-4C9E-BB16-062770A45D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4572425379342919"/>
          <c:y val="0.1603715355785939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AF2E-4CEE-9FF2-E6516BDF070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AF2E-4CEE-9FF2-E6516BDF070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AF2E-4CEE-9FF2-E6516BDF070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AF2E-4CEE-9FF2-E6516BDF0700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F2E-4CEE-9FF2-E6516BDF0700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F2E-4CEE-9FF2-E6516BDF0700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F2E-4CEE-9FF2-E6516BDF0700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F2E-4CEE-9FF2-E6516BDF0700}"/>
              </c:ext>
            </c:extLst>
          </c:dPt>
          <c:dLbls>
            <c:dLbl>
              <c:idx val="0"/>
              <c:layout>
                <c:manualLayout>
                  <c:x val="1.9566736547868623E-2"/>
                  <c:y val="1.8000116556587888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E-4CEE-9FF2-E6516BDF0700}"/>
                </c:ext>
              </c:extLst>
            </c:dLbl>
            <c:dLbl>
              <c:idx val="1"/>
              <c:layout>
                <c:manualLayout>
                  <c:x val="-4.8111900122914081E-2"/>
                  <c:y val="2.6508940473513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E-4CEE-9FF2-E6516BDF0700}"/>
                </c:ext>
              </c:extLst>
            </c:dLbl>
            <c:dLbl>
              <c:idx val="2"/>
              <c:layout>
                <c:manualLayout>
                  <c:x val="-6.1289578066545364E-2"/>
                  <c:y val="7.75575527076557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4662576687117"/>
                      <c:h val="0.1063720806469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F2E-4CEE-9FF2-E6516BDF0700}"/>
                </c:ext>
              </c:extLst>
            </c:dLbl>
            <c:dLbl>
              <c:idx val="3"/>
              <c:layout>
                <c:manualLayout>
                  <c:x val="-0.10580787830968981"/>
                  <c:y val="0.161342800942465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E-4CEE-9FF2-E6516BDF0700}"/>
                </c:ext>
              </c:extLst>
            </c:dLbl>
            <c:dLbl>
              <c:idx val="4"/>
              <c:layout>
                <c:manualLayout>
                  <c:x val="-0.19859974558394924"/>
                  <c:y val="0.184008558732400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20040899795504E-2"/>
                      <c:h val="0.126828250002093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F2E-4CEE-9FF2-E6516BDF0700}"/>
                </c:ext>
              </c:extLst>
            </c:dLbl>
            <c:dLbl>
              <c:idx val="5"/>
              <c:layout>
                <c:manualLayout>
                  <c:x val="-0.1932836309571733"/>
                  <c:y val="0.119617047623895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2E-4CEE-9FF2-E6516BDF0700}"/>
                </c:ext>
              </c:extLst>
            </c:dLbl>
            <c:dLbl>
              <c:idx val="6"/>
              <c:layout>
                <c:manualLayout>
                  <c:x val="-0.1875559420103162"/>
                  <c:y val="2.47052539818658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2E-4CEE-9FF2-E6516BDF0700}"/>
                </c:ext>
              </c:extLst>
            </c:dLbl>
            <c:dLbl>
              <c:idx val="7"/>
              <c:layout>
                <c:manualLayout>
                  <c:x val="-9.2037421702655262E-2"/>
                  <c:y val="-5.36776326767815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E-4CEE-9FF2-E6516BDF0700}"/>
                </c:ext>
              </c:extLst>
            </c:dLbl>
            <c:dLbl>
              <c:idx val="8"/>
              <c:layout>
                <c:manualLayout>
                  <c:x val="7.5265929182165112E-2"/>
                  <c:y val="-5.3186040323458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2E-4CEE-9FF2-E6516BDF0700}"/>
                </c:ext>
              </c:extLst>
            </c:dLbl>
            <c:dLbl>
              <c:idx val="9"/>
              <c:layout>
                <c:manualLayout>
                  <c:x val="0.1799247486702199"/>
                  <c:y val="-4.0912338710352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CF-42A9-A859-C2B42EE1636D}"/>
                </c:ext>
              </c:extLst>
            </c:dLbl>
            <c:dLbl>
              <c:idx val="10"/>
              <c:layout>
                <c:manualLayout>
                  <c:x val="0.2068483577917540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2E-4CEE-9FF2-E6516BDF0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'Green and foliage plants graph'!$B$6:$B$15</c:f>
              <c:strCache>
                <c:ptCount val="10"/>
                <c:pt idx="0">
                  <c:v>Netherlands</c:v>
                </c:pt>
                <c:pt idx="1">
                  <c:v>Germany</c:v>
                </c:pt>
                <c:pt idx="2">
                  <c:v>Belgium</c:v>
                </c:pt>
                <c:pt idx="3">
                  <c:v>Denmark</c:v>
                </c:pt>
                <c:pt idx="4">
                  <c:v>Italy</c:v>
                </c:pt>
                <c:pt idx="5">
                  <c:v>Spain</c:v>
                </c:pt>
                <c:pt idx="6">
                  <c:v>Costa Rica</c:v>
                </c:pt>
                <c:pt idx="7">
                  <c:v>China</c:v>
                </c:pt>
                <c:pt idx="8">
                  <c:v>Guatemala</c:v>
                </c:pt>
                <c:pt idx="9">
                  <c:v>Others</c:v>
                </c:pt>
              </c:strCache>
            </c:strRef>
          </c:cat>
          <c:val>
            <c:numRef>
              <c:f>'Green and foliage plants graph'!$C$6:$C$15</c:f>
              <c:numCache>
                <c:formatCode>##\ ###\ ###</c:formatCode>
                <c:ptCount val="10"/>
                <c:pt idx="0">
                  <c:v>696206.51620999991</c:v>
                </c:pt>
                <c:pt idx="1">
                  <c:v>101726.104852</c:v>
                </c:pt>
                <c:pt idx="2">
                  <c:v>94041.130730000019</c:v>
                </c:pt>
                <c:pt idx="3">
                  <c:v>74274.017271999997</c:v>
                </c:pt>
                <c:pt idx="4">
                  <c:v>52191.346635999987</c:v>
                </c:pt>
                <c:pt idx="5">
                  <c:v>35221.350382000004</c:v>
                </c:pt>
                <c:pt idx="6">
                  <c:v>14939.472151</c:v>
                </c:pt>
                <c:pt idx="7">
                  <c:v>13498.661729000001</c:v>
                </c:pt>
                <c:pt idx="8">
                  <c:v>8525.75684</c:v>
                </c:pt>
                <c:pt idx="9">
                  <c:v>54327.170602999977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2E-4CEE-9FF2-E6516BDF07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197240</xdr:colOff>
      <xdr:row>2</xdr:row>
      <xdr:rowOff>38100</xdr:rowOff>
    </xdr:from>
    <xdr:to>
      <xdr:col>12</xdr:col>
      <xdr:colOff>311540</xdr:colOff>
      <xdr:row>20</xdr:row>
      <xdr:rowOff>60960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0.04555</cdr:x>
      <cdr:y>0.8415</cdr:y>
    </cdr:from>
    <cdr:to>
      <cdr:x>0.35197</cdr:x>
      <cdr:y>0.99424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2520402-1AD8-4BC4-AC7D-89A145AED493}"/>
            </a:ext>
          </a:extLst>
        </cdr:cNvPr>
        <cdr:cNvSpPr txBox="1"/>
      </cdr:nvSpPr>
      <cdr:spPr>
        <a:xfrm xmlns:a="http://schemas.openxmlformats.org/drawingml/2006/main">
          <a:off x="209551" y="2781299"/>
          <a:ext cx="14097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49 million EUR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23812</xdr:rowOff>
    </xdr:from>
    <xdr:to>
      <xdr:col>11</xdr:col>
      <xdr:colOff>38100</xdr:colOff>
      <xdr:row>18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0.70954</cdr:x>
      <cdr:y>0.81334</cdr:y>
    </cdr:from>
    <cdr:to>
      <cdr:x>1</cdr:x>
      <cdr:y>0.94963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62FB0B7-7F57-4DDD-A2CA-384DC286C4B6}"/>
            </a:ext>
          </a:extLst>
        </cdr:cNvPr>
        <cdr:cNvSpPr txBox="1"/>
      </cdr:nvSpPr>
      <cdr:spPr>
        <a:xfrm xmlns:a="http://schemas.openxmlformats.org/drawingml/2006/main">
          <a:off x="3257534" y="2614622"/>
          <a:ext cx="1333516" cy="438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108 million EUR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185737</xdr:rowOff>
    </xdr:from>
    <xdr:to>
      <xdr:col>10</xdr:col>
      <xdr:colOff>0</xdr:colOff>
      <xdr:row>17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0.7065</cdr:x>
      <cdr:y>0.00737</cdr:y>
    </cdr:from>
    <cdr:to>
      <cdr:x>0.98952</cdr:x>
      <cdr:y>0.16937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426AE6C-5003-4ECC-91CE-65184D4380FE}"/>
            </a:ext>
          </a:extLst>
        </cdr:cNvPr>
        <cdr:cNvSpPr txBox="1"/>
      </cdr:nvSpPr>
      <cdr:spPr>
        <a:xfrm xmlns:a="http://schemas.openxmlformats.org/drawingml/2006/main">
          <a:off x="3209925" y="23820"/>
          <a:ext cx="1285880" cy="523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461 million EUR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6</xdr:row>
      <xdr:rowOff>180975</xdr:rowOff>
    </xdr:from>
    <xdr:to>
      <xdr:col>10</xdr:col>
      <xdr:colOff>142875</xdr:colOff>
      <xdr:row>24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0.67296</cdr:x>
      <cdr:y>0.02069</cdr:y>
    </cdr:from>
    <cdr:to>
      <cdr:x>1</cdr:x>
      <cdr:y>0.15472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6027D91F-449D-4288-B071-716685724F03}"/>
            </a:ext>
          </a:extLst>
        </cdr:cNvPr>
        <cdr:cNvSpPr txBox="1"/>
      </cdr:nvSpPr>
      <cdr:spPr>
        <a:xfrm xmlns:a="http://schemas.openxmlformats.org/drawingml/2006/main">
          <a:off x="3149847" y="66444"/>
          <a:ext cx="1530738" cy="430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1 078 </a:t>
          </a:r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million EUR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47625</xdr:rowOff>
    </xdr:from>
    <xdr:to>
      <xdr:col>11</xdr:col>
      <xdr:colOff>733425</xdr:colOff>
      <xdr:row>26</xdr:row>
      <xdr:rowOff>42863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0.69602</cdr:x>
      <cdr:y>0.10649</cdr:y>
    </cdr:from>
    <cdr:to>
      <cdr:x>1</cdr:x>
      <cdr:y>0.26849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19C5615-9DBF-4723-A79E-2A6145879D28}"/>
            </a:ext>
          </a:extLst>
        </cdr:cNvPr>
        <cdr:cNvSpPr txBox="1"/>
      </cdr:nvSpPr>
      <cdr:spPr>
        <a:xfrm xmlns:a="http://schemas.openxmlformats.org/drawingml/2006/main">
          <a:off x="3241870" y="330579"/>
          <a:ext cx="1415855" cy="50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145</a:t>
          </a:r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 million EUR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0.66666</cdr:x>
      <cdr:y>0.85652</cdr:y>
    </cdr:from>
    <cdr:to>
      <cdr:x>0.96748</cdr:x>
      <cdr:y>0.97951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20370AF-8317-46E1-91B8-A8A16F443F40}"/>
            </a:ext>
          </a:extLst>
        </cdr:cNvPr>
        <cdr:cNvSpPr txBox="1"/>
      </cdr:nvSpPr>
      <cdr:spPr>
        <a:xfrm xmlns:a="http://schemas.openxmlformats.org/drawingml/2006/main">
          <a:off x="3124184" y="2786064"/>
          <a:ext cx="1409732" cy="4000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Total value:</a:t>
          </a:r>
        </a:p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1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666</a:t>
          </a:r>
          <a:r>
            <a:rPr lang="de-DE" sz="1000" b="1">
              <a:latin typeface="Arial" pitchFamily="34" charset="0"/>
              <a:cs typeface="Arial" pitchFamily="34" charset="0"/>
            </a:rPr>
            <a:t> million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EUR</a:t>
          </a:r>
          <a:endParaRPr lang="de-DE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662940</xdr:colOff>
      <xdr:row>2</xdr:row>
      <xdr:rowOff>56196</xdr:rowOff>
    </xdr:from>
    <xdr:to>
      <xdr:col>9</xdr:col>
      <xdr:colOff>739139</xdr:colOff>
      <xdr:row>19</xdr:row>
      <xdr:rowOff>53340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0.66985</cdr:x>
      <cdr:y>0.7884</cdr:y>
    </cdr:from>
    <cdr:to>
      <cdr:x>0.97046</cdr:x>
      <cdr:y>0.93867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EC920AE-8358-4141-9C77-7CD9EC1CDC83}"/>
            </a:ext>
          </a:extLst>
        </cdr:cNvPr>
        <cdr:cNvSpPr txBox="1"/>
      </cdr:nvSpPr>
      <cdr:spPr>
        <a:xfrm xmlns:a="http://schemas.openxmlformats.org/drawingml/2006/main">
          <a:off x="3205495" y="2448837"/>
          <a:ext cx="1438527" cy="4667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Total value: </a:t>
          </a:r>
        </a:p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260 million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EUR</a:t>
          </a:r>
          <a:endParaRPr lang="de-DE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179386</xdr:rowOff>
    </xdr:from>
    <xdr:to>
      <xdr:col>12</xdr:col>
      <xdr:colOff>730250</xdr:colOff>
      <xdr:row>17</xdr:row>
      <xdr:rowOff>126999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0.00626</cdr:x>
      <cdr:y>0.83558</cdr:y>
    </cdr:from>
    <cdr:to>
      <cdr:x>0.27766</cdr:x>
      <cdr:y>0.99701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AA448A0-AC45-4584-8C52-DB7C5E994D5D}"/>
            </a:ext>
          </a:extLst>
        </cdr:cNvPr>
        <cdr:cNvSpPr txBox="1"/>
      </cdr:nvSpPr>
      <cdr:spPr>
        <a:xfrm xmlns:a="http://schemas.openxmlformats.org/drawingml/2006/main">
          <a:off x="28561" y="2662251"/>
          <a:ext cx="1238256" cy="5143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>
              <a:latin typeface="Arial" pitchFamily="34" charset="0"/>
              <a:cs typeface="Arial" pitchFamily="34" charset="0"/>
            </a:rPr>
            <a:t>Total</a:t>
          </a:r>
          <a:r>
            <a:rPr lang="de-DE" sz="1100" b="1" baseline="0">
              <a:latin typeface="Arial" pitchFamily="34" charset="0"/>
              <a:cs typeface="Arial" pitchFamily="34" charset="0"/>
            </a:rPr>
            <a:t> value: </a:t>
          </a:r>
        </a:p>
        <a:p xmlns:a="http://schemas.openxmlformats.org/drawingml/2006/main">
          <a:pPr algn="ctr"/>
          <a:r>
            <a:rPr lang="de-DE" sz="1100" b="1" baseline="0">
              <a:latin typeface="Arial" pitchFamily="34" charset="0"/>
              <a:cs typeface="Arial" pitchFamily="34" charset="0"/>
            </a:rPr>
            <a:t>45 million EUR</a:t>
          </a:r>
          <a:endParaRPr lang="de-DE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</xdr:row>
      <xdr:rowOff>161925</xdr:rowOff>
    </xdr:from>
    <xdr:to>
      <xdr:col>11</xdr:col>
      <xdr:colOff>123825</xdr:colOff>
      <xdr:row>19</xdr:row>
      <xdr:rowOff>109538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0.00625</cdr:x>
      <cdr:y>0.83857</cdr:y>
    </cdr:from>
    <cdr:to>
      <cdr:x>0.30833</cdr:x>
      <cdr:y>0.98805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815465C-16F2-433C-901E-E2E5A2DC286F}"/>
            </a:ext>
          </a:extLst>
        </cdr:cNvPr>
        <cdr:cNvSpPr txBox="1"/>
      </cdr:nvSpPr>
      <cdr:spPr>
        <a:xfrm xmlns:a="http://schemas.openxmlformats.org/drawingml/2006/main">
          <a:off x="28575" y="2671765"/>
          <a:ext cx="1381125" cy="47626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>
              <a:latin typeface="Arial" pitchFamily="34" charset="0"/>
              <a:cs typeface="Arial" pitchFamily="34" charset="0"/>
            </a:rPr>
            <a:t>Total value: </a:t>
          </a:r>
        </a:p>
        <a:p xmlns:a="http://schemas.openxmlformats.org/drawingml/2006/main">
          <a:pPr algn="ctr"/>
          <a:r>
            <a:rPr lang="de-DE" sz="1100" b="1" baseline="0">
              <a:latin typeface="Arial" pitchFamily="34" charset="0"/>
              <a:cs typeface="Arial" pitchFamily="34" charset="0"/>
            </a:rPr>
            <a:t>206 </a:t>
          </a:r>
          <a:r>
            <a:rPr lang="de-DE" sz="1100" b="1">
              <a:latin typeface="Arial" pitchFamily="34" charset="0"/>
              <a:cs typeface="Arial" pitchFamily="34" charset="0"/>
            </a:rPr>
            <a:t>million EUR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499109</xdr:colOff>
      <xdr:row>0</xdr:row>
      <xdr:rowOff>104776</xdr:rowOff>
    </xdr:from>
    <xdr:to>
      <xdr:col>9</xdr:col>
      <xdr:colOff>527684</xdr:colOff>
      <xdr:row>17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44"/>
  <sheetViews>
    <sheetView showGridLines="0" topLeftCell="A3" zoomScale="80" zoomScaleNormal="80" workbookViewId="0">
      <selection activeCell="B22" sqref="B22"/>
    </sheetView>
  </sheetViews>
  <sheetFormatPr baseColWidth="10" defaultColWidth="11.453125" defaultRowHeight="14.5"/>
  <cols>
    <col min="1" max="1" width="14.81640625" customWidth="1"/>
    <col min="2" max="3" width="12.7265625" customWidth="1"/>
    <col min="4" max="4" width="65.7265625" customWidth="1"/>
  </cols>
  <sheetData>
    <row r="1" spans="1:4">
      <c r="A1" t="s">
        <v>0</v>
      </c>
    </row>
    <row r="2" spans="1:4" ht="20">
      <c r="A2" s="23" t="s">
        <v>1</v>
      </c>
    </row>
    <row r="3" spans="1:4" ht="20">
      <c r="A3" s="23"/>
    </row>
    <row r="4" spans="1:4">
      <c r="A4" s="38" t="s">
        <v>157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811643.71894300007</v>
      </c>
      <c r="C6" s="2">
        <v>2441566.3930000006</v>
      </c>
      <c r="D6" s="41" t="s">
        <v>158</v>
      </c>
    </row>
    <row r="7" spans="1:4">
      <c r="A7" s="39" t="s">
        <v>5</v>
      </c>
      <c r="B7" s="2">
        <v>315050.06016299996</v>
      </c>
      <c r="C7" s="2">
        <v>2161514.0610000002</v>
      </c>
      <c r="D7" s="42" t="s">
        <v>159</v>
      </c>
    </row>
    <row r="8" spans="1:4">
      <c r="A8" s="39" t="s">
        <v>7</v>
      </c>
      <c r="B8" s="2">
        <v>265143.49451799999</v>
      </c>
      <c r="C8" s="2">
        <v>538730.37100000016</v>
      </c>
      <c r="D8" s="42" t="s">
        <v>160</v>
      </c>
    </row>
    <row r="9" spans="1:4">
      <c r="A9" s="39" t="s">
        <v>6</v>
      </c>
      <c r="B9" s="2">
        <v>149782.08615299995</v>
      </c>
      <c r="C9" s="2">
        <v>1538776.1420000002</v>
      </c>
      <c r="D9" s="42" t="s">
        <v>161</v>
      </c>
    </row>
    <row r="10" spans="1:4">
      <c r="A10" s="39" t="s">
        <v>9</v>
      </c>
      <c r="B10" s="2">
        <v>43891.883619</v>
      </c>
      <c r="C10" s="2">
        <v>108864.83800000002</v>
      </c>
      <c r="D10" s="42" t="s">
        <v>162</v>
      </c>
    </row>
    <row r="11" spans="1:4">
      <c r="A11" s="39" t="s">
        <v>10</v>
      </c>
      <c r="B11" s="2">
        <v>28408.399000000001</v>
      </c>
      <c r="C11" s="2">
        <v>221340.035</v>
      </c>
      <c r="D11" s="42" t="s">
        <v>163</v>
      </c>
    </row>
    <row r="12" spans="1:4">
      <c r="A12" s="39" t="s">
        <v>15</v>
      </c>
      <c r="B12" s="2">
        <v>9568.1734739999993</v>
      </c>
      <c r="C12" s="2">
        <v>14584.569999999998</v>
      </c>
      <c r="D12" s="42" t="s">
        <v>164</v>
      </c>
    </row>
    <row r="13" spans="1:4">
      <c r="A13" s="39" t="s">
        <v>11</v>
      </c>
      <c r="B13" s="2">
        <v>9034.009</v>
      </c>
      <c r="C13" s="2">
        <v>100139.45199999999</v>
      </c>
      <c r="D13" s="42" t="s">
        <v>165</v>
      </c>
    </row>
    <row r="14" spans="1:4">
      <c r="A14" s="39" t="s">
        <v>12</v>
      </c>
      <c r="B14" s="2">
        <v>5878.0052110000006</v>
      </c>
      <c r="C14" s="2">
        <v>9120.518</v>
      </c>
      <c r="D14" s="42" t="s">
        <v>166</v>
      </c>
    </row>
    <row r="15" spans="1:4">
      <c r="A15" s="39" t="s">
        <v>13</v>
      </c>
      <c r="B15" s="2">
        <v>4975.2728619999998</v>
      </c>
      <c r="C15" s="2">
        <v>8753.5480000000007</v>
      </c>
      <c r="D15" s="42" t="s">
        <v>167</v>
      </c>
    </row>
    <row r="16" spans="1:4">
      <c r="A16" s="39" t="s">
        <v>8</v>
      </c>
      <c r="B16" s="2">
        <v>3504.9202769999997</v>
      </c>
      <c r="C16" s="2">
        <v>10652.746000000001</v>
      </c>
      <c r="D16" s="42" t="s">
        <v>168</v>
      </c>
    </row>
    <row r="17" spans="1:4">
      <c r="A17" s="39" t="s">
        <v>14</v>
      </c>
      <c r="B17" s="2">
        <v>2714.5531310000001</v>
      </c>
      <c r="C17" s="2">
        <v>443.226</v>
      </c>
      <c r="D17" s="42" t="s">
        <v>169</v>
      </c>
    </row>
    <row r="18" spans="1:4">
      <c r="A18" s="39" t="s">
        <v>20</v>
      </c>
      <c r="B18" s="2">
        <v>2315.7430480000003</v>
      </c>
      <c r="C18" s="2">
        <v>3128.4580000000001</v>
      </c>
      <c r="D18" s="42" t="s">
        <v>170</v>
      </c>
    </row>
    <row r="19" spans="1:4">
      <c r="A19" s="39" t="s">
        <v>25</v>
      </c>
      <c r="B19" s="2">
        <v>2118.0598129999998</v>
      </c>
      <c r="C19" s="2">
        <v>4161.2250000000004</v>
      </c>
      <c r="D19" s="42" t="s">
        <v>171</v>
      </c>
    </row>
    <row r="20" spans="1:4">
      <c r="A20" s="39" t="s">
        <v>19</v>
      </c>
      <c r="B20" s="2">
        <v>1866.4714060000001</v>
      </c>
      <c r="C20" s="2">
        <v>5028.6649999999991</v>
      </c>
      <c r="D20" s="42" t="s">
        <v>172</v>
      </c>
    </row>
    <row r="21" spans="1:4">
      <c r="A21" s="7" t="s">
        <v>122</v>
      </c>
      <c r="B21" s="3">
        <v>9854.264188001398</v>
      </c>
      <c r="C21" s="3">
        <v>36617.202000000514</v>
      </c>
      <c r="D21" s="37"/>
    </row>
    <row r="22" spans="1:4">
      <c r="A22" s="4" t="s">
        <v>17</v>
      </c>
      <c r="B22" s="51">
        <v>1665749.1148060011</v>
      </c>
      <c r="C22" s="51">
        <v>7203421.450000002</v>
      </c>
      <c r="D22" s="36"/>
    </row>
    <row r="23" spans="1:4">
      <c r="A23" s="30"/>
      <c r="B23" s="46"/>
      <c r="C23" s="46"/>
      <c r="D23" s="30"/>
    </row>
    <row r="24" spans="1:4">
      <c r="A24" s="38" t="s">
        <v>138</v>
      </c>
      <c r="B24" s="47"/>
      <c r="C24" s="47"/>
      <c r="D24" s="40"/>
    </row>
    <row r="25" spans="1:4">
      <c r="A25" s="38"/>
      <c r="B25" s="48" t="s">
        <v>2</v>
      </c>
      <c r="C25" s="48" t="s">
        <v>3</v>
      </c>
      <c r="D25" s="38" t="s">
        <v>83</v>
      </c>
    </row>
    <row r="26" spans="1:4">
      <c r="A26" s="39" t="s">
        <v>4</v>
      </c>
      <c r="B26" s="2">
        <v>727814.4580000001</v>
      </c>
      <c r="C26" s="2">
        <v>4343796.0490000006</v>
      </c>
      <c r="D26" s="41" t="s">
        <v>139</v>
      </c>
    </row>
    <row r="27" spans="1:4">
      <c r="A27" s="39" t="s">
        <v>12</v>
      </c>
      <c r="B27" s="2">
        <v>293399.33100000001</v>
      </c>
      <c r="C27" s="2">
        <v>1194428.304</v>
      </c>
      <c r="D27" s="42" t="s">
        <v>140</v>
      </c>
    </row>
    <row r="28" spans="1:4">
      <c r="A28" s="39" t="s">
        <v>18</v>
      </c>
      <c r="B28" s="2">
        <v>120365.45799999998</v>
      </c>
      <c r="C28" s="2">
        <v>385048.1750000001</v>
      </c>
      <c r="D28" s="42" t="s">
        <v>141</v>
      </c>
    </row>
    <row r="29" spans="1:4">
      <c r="A29" s="39" t="s">
        <v>13</v>
      </c>
      <c r="B29" s="2">
        <v>98072.03</v>
      </c>
      <c r="C29" s="2">
        <v>187733.75499999998</v>
      </c>
      <c r="D29" s="42" t="s">
        <v>142</v>
      </c>
    </row>
    <row r="30" spans="1:4">
      <c r="A30" s="39" t="s">
        <v>19</v>
      </c>
      <c r="B30" s="2">
        <v>76674.055999999982</v>
      </c>
      <c r="C30" s="2">
        <v>273307.61799999984</v>
      </c>
      <c r="D30" s="42" t="s">
        <v>143</v>
      </c>
    </row>
    <row r="31" spans="1:4">
      <c r="A31" s="39" t="s">
        <v>15</v>
      </c>
      <c r="B31" s="2">
        <v>53140.519</v>
      </c>
      <c r="C31" s="2">
        <v>135949.94699999999</v>
      </c>
      <c r="D31" s="42" t="s">
        <v>144</v>
      </c>
    </row>
    <row r="32" spans="1:4">
      <c r="A32" s="39" t="s">
        <v>22</v>
      </c>
      <c r="B32" s="2">
        <v>33244.662328999999</v>
      </c>
      <c r="C32" s="2">
        <v>80396.955000000002</v>
      </c>
      <c r="D32" s="42" t="s">
        <v>145</v>
      </c>
    </row>
    <row r="33" spans="1:4">
      <c r="A33" s="39" t="s">
        <v>20</v>
      </c>
      <c r="B33" s="2">
        <v>29782.267</v>
      </c>
      <c r="C33" s="2">
        <v>59146.777999999984</v>
      </c>
      <c r="D33" s="42" t="s">
        <v>146</v>
      </c>
    </row>
    <row r="34" spans="1:4">
      <c r="A34" s="39" t="s">
        <v>58</v>
      </c>
      <c r="B34" s="2">
        <v>28781.787667000001</v>
      </c>
      <c r="C34" s="2">
        <v>96199.315000000017</v>
      </c>
      <c r="D34" s="42" t="s">
        <v>147</v>
      </c>
    </row>
    <row r="35" spans="1:4">
      <c r="A35" s="39" t="s">
        <v>21</v>
      </c>
      <c r="B35" s="2">
        <v>27616.976677999999</v>
      </c>
      <c r="C35" s="2">
        <v>55455.899999999994</v>
      </c>
      <c r="D35" s="42" t="s">
        <v>148</v>
      </c>
    </row>
    <row r="36" spans="1:4">
      <c r="A36" s="39" t="s">
        <v>8</v>
      </c>
      <c r="B36" s="2">
        <v>20352.619999999995</v>
      </c>
      <c r="C36" s="2">
        <v>49023.321999999993</v>
      </c>
      <c r="D36" s="42" t="s">
        <v>149</v>
      </c>
    </row>
    <row r="37" spans="1:4">
      <c r="A37" s="39" t="s">
        <v>25</v>
      </c>
      <c r="B37" s="2">
        <v>18725.544000000002</v>
      </c>
      <c r="C37" s="2">
        <v>68411.118000000002</v>
      </c>
      <c r="D37" s="42" t="s">
        <v>150</v>
      </c>
    </row>
    <row r="38" spans="1:4">
      <c r="A38" s="39" t="s">
        <v>26</v>
      </c>
      <c r="B38" s="2">
        <v>17808.357000000004</v>
      </c>
      <c r="C38" s="2">
        <v>38805.319999999985</v>
      </c>
      <c r="D38" s="42" t="s">
        <v>151</v>
      </c>
    </row>
    <row r="39" spans="1:4">
      <c r="A39" s="39" t="s">
        <v>47</v>
      </c>
      <c r="B39" s="2">
        <v>16255.395</v>
      </c>
      <c r="C39" s="2">
        <v>30309.530999999995</v>
      </c>
      <c r="D39" s="42" t="s">
        <v>152</v>
      </c>
    </row>
    <row r="40" spans="1:4">
      <c r="A40" s="39" t="s">
        <v>24</v>
      </c>
      <c r="B40" s="2">
        <v>16089.796289</v>
      </c>
      <c r="C40" s="2">
        <v>16740.181000000004</v>
      </c>
      <c r="D40" s="42" t="s">
        <v>153</v>
      </c>
    </row>
    <row r="41" spans="1:4">
      <c r="A41" s="7" t="s">
        <v>122</v>
      </c>
      <c r="B41" s="3">
        <v>87625.856843000976</v>
      </c>
      <c r="C41" s="3">
        <v>188669.18200000189</v>
      </c>
      <c r="D41" s="37"/>
    </row>
    <row r="42" spans="1:4">
      <c r="A42" s="4" t="s">
        <v>17</v>
      </c>
      <c r="B42" s="51">
        <v>1665749.1148060011</v>
      </c>
      <c r="C42" s="51">
        <v>7203421.450000002</v>
      </c>
      <c r="D42" s="36"/>
    </row>
    <row r="43" spans="1:4">
      <c r="A43" s="18" t="s">
        <v>154</v>
      </c>
    </row>
    <row r="44" spans="1:4">
      <c r="A44" s="18" t="s">
        <v>28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43"/>
  <sheetViews>
    <sheetView showGridLines="0" zoomScale="85" zoomScaleNormal="85" workbookViewId="0">
      <selection activeCell="B21" sqref="B21"/>
    </sheetView>
  </sheetViews>
  <sheetFormatPr baseColWidth="10" defaultColWidth="11.453125" defaultRowHeight="14.5"/>
  <cols>
    <col min="1" max="1" width="14.1796875" customWidth="1"/>
    <col min="2" max="3" width="12.7265625" customWidth="1"/>
    <col min="4" max="4" width="65.7265625" customWidth="1"/>
  </cols>
  <sheetData>
    <row r="1" spans="1:4" ht="20">
      <c r="A1" s="23" t="s">
        <v>63</v>
      </c>
    </row>
    <row r="3" spans="1:4">
      <c r="A3" s="38" t="s">
        <v>241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4</v>
      </c>
      <c r="B5" s="2">
        <v>178802.45375700001</v>
      </c>
      <c r="C5" s="2">
        <v>436342.67100000003</v>
      </c>
      <c r="D5" s="41" t="s">
        <v>243</v>
      </c>
    </row>
    <row r="6" spans="1:4">
      <c r="A6" s="39" t="s">
        <v>9</v>
      </c>
      <c r="B6" s="2">
        <v>5272.3010000000004</v>
      </c>
      <c r="C6" s="2">
        <v>18946.174999999999</v>
      </c>
      <c r="D6" s="42" t="s">
        <v>244</v>
      </c>
    </row>
    <row r="7" spans="1:4">
      <c r="A7" s="39" t="s">
        <v>13</v>
      </c>
      <c r="B7" s="2">
        <v>4116.8490339999989</v>
      </c>
      <c r="C7" s="2">
        <v>9171.5430000000015</v>
      </c>
      <c r="D7" s="42" t="s">
        <v>245</v>
      </c>
    </row>
    <row r="8" spans="1:4">
      <c r="A8" s="39" t="s">
        <v>15</v>
      </c>
      <c r="B8" s="2">
        <v>2552.539358</v>
      </c>
      <c r="C8" s="2">
        <v>5740.1110000000008</v>
      </c>
      <c r="D8" s="42" t="s">
        <v>246</v>
      </c>
    </row>
    <row r="9" spans="1:4">
      <c r="A9" s="39" t="s">
        <v>8</v>
      </c>
      <c r="B9" s="2">
        <v>2331.3959519999999</v>
      </c>
      <c r="C9" s="2">
        <v>3920.9340000000002</v>
      </c>
      <c r="D9" s="42" t="s">
        <v>247</v>
      </c>
    </row>
    <row r="10" spans="1:4">
      <c r="A10" s="39" t="s">
        <v>5</v>
      </c>
      <c r="B10" s="2">
        <v>1880.0149999999999</v>
      </c>
      <c r="C10" s="2">
        <v>6733.4340000000002</v>
      </c>
      <c r="D10" s="42" t="s">
        <v>248</v>
      </c>
    </row>
    <row r="11" spans="1:4">
      <c r="A11" s="39" t="s">
        <v>64</v>
      </c>
      <c r="B11" s="2">
        <v>1699.6694850000001</v>
      </c>
      <c r="C11" s="2">
        <v>1358.9939999999999</v>
      </c>
      <c r="D11" s="42" t="s">
        <v>249</v>
      </c>
    </row>
    <row r="12" spans="1:4">
      <c r="A12" s="39" t="s">
        <v>54</v>
      </c>
      <c r="B12" s="2">
        <v>1422.8131620000001</v>
      </c>
      <c r="C12" s="2">
        <v>4361.5059999999994</v>
      </c>
      <c r="D12" s="42" t="s">
        <v>250</v>
      </c>
    </row>
    <row r="13" spans="1:4">
      <c r="A13" s="39" t="s">
        <v>22</v>
      </c>
      <c r="B13" s="2">
        <v>1390.3879999999999</v>
      </c>
      <c r="C13" s="2">
        <v>2932.0459999999998</v>
      </c>
      <c r="D13" s="42" t="s">
        <v>251</v>
      </c>
    </row>
    <row r="14" spans="1:4">
      <c r="A14" s="39" t="s">
        <v>7</v>
      </c>
      <c r="B14" s="2">
        <v>877.48800000000006</v>
      </c>
      <c r="C14" s="2">
        <v>1663.8990000000001</v>
      </c>
      <c r="D14" s="42" t="s">
        <v>252</v>
      </c>
    </row>
    <row r="15" spans="1:4">
      <c r="A15" s="39" t="s">
        <v>20</v>
      </c>
      <c r="B15" s="2">
        <v>861.51099999999997</v>
      </c>
      <c r="C15" s="2">
        <v>2784.2960000000003</v>
      </c>
      <c r="D15" s="42" t="s">
        <v>253</v>
      </c>
    </row>
    <row r="16" spans="1:4">
      <c r="A16" s="39" t="s">
        <v>12</v>
      </c>
      <c r="B16" s="2">
        <v>844.36448200000018</v>
      </c>
      <c r="C16" s="2">
        <v>1444.9</v>
      </c>
      <c r="D16" s="42" t="s">
        <v>254</v>
      </c>
    </row>
    <row r="17" spans="1:6">
      <c r="A17" s="39" t="s">
        <v>14</v>
      </c>
      <c r="B17" s="2">
        <v>688.04700000000003</v>
      </c>
      <c r="C17" s="2">
        <v>188.08399999999997</v>
      </c>
      <c r="D17" s="42" t="s">
        <v>255</v>
      </c>
    </row>
    <row r="18" spans="1:6">
      <c r="A18" s="39" t="s">
        <v>98</v>
      </c>
      <c r="B18" s="2">
        <v>393.83100000000002</v>
      </c>
      <c r="C18" s="2">
        <v>1160.2160000000001</v>
      </c>
      <c r="D18" s="42" t="s">
        <v>256</v>
      </c>
      <c r="F18" s="19"/>
    </row>
    <row r="19" spans="1:6">
      <c r="A19" s="39" t="s">
        <v>242</v>
      </c>
      <c r="B19" s="2">
        <v>379.767</v>
      </c>
      <c r="C19" s="2">
        <v>6694.47</v>
      </c>
      <c r="D19" s="42" t="s">
        <v>257</v>
      </c>
    </row>
    <row r="20" spans="1:6">
      <c r="A20" s="7" t="s">
        <v>122</v>
      </c>
      <c r="B20" s="3">
        <v>2128.5756569999503</v>
      </c>
      <c r="C20" s="3">
        <v>8787.4450000001816</v>
      </c>
      <c r="D20" s="37"/>
    </row>
    <row r="21" spans="1:6">
      <c r="A21" s="4" t="s">
        <v>17</v>
      </c>
      <c r="B21" s="51">
        <v>205642.008887</v>
      </c>
      <c r="C21" s="51">
        <v>512230.7240000001</v>
      </c>
      <c r="D21" s="36"/>
    </row>
    <row r="22" spans="1:6">
      <c r="A22" s="30"/>
      <c r="B22" s="46"/>
      <c r="C22" s="46"/>
      <c r="D22" s="30"/>
    </row>
    <row r="23" spans="1:6">
      <c r="A23" s="38" t="s">
        <v>258</v>
      </c>
      <c r="B23" s="47"/>
      <c r="C23" s="47"/>
      <c r="D23" s="40"/>
    </row>
    <row r="24" spans="1:6">
      <c r="A24" s="38"/>
      <c r="B24" s="48" t="s">
        <v>2</v>
      </c>
      <c r="C24" s="48" t="s">
        <v>3</v>
      </c>
      <c r="D24" s="38" t="s">
        <v>83</v>
      </c>
    </row>
    <row r="25" spans="1:6">
      <c r="A25" s="39" t="s">
        <v>12</v>
      </c>
      <c r="B25" s="2">
        <v>70022.554000000004</v>
      </c>
      <c r="C25" s="2">
        <v>192829.98299999998</v>
      </c>
      <c r="D25" s="41" t="s">
        <v>259</v>
      </c>
    </row>
    <row r="26" spans="1:6">
      <c r="A26" s="39" t="s">
        <v>4</v>
      </c>
      <c r="B26" s="2">
        <v>14248.512000000001</v>
      </c>
      <c r="C26" s="2">
        <v>38521.663</v>
      </c>
      <c r="D26" s="42" t="s">
        <v>260</v>
      </c>
    </row>
    <row r="27" spans="1:6">
      <c r="A27" s="39" t="s">
        <v>18</v>
      </c>
      <c r="B27" s="2">
        <v>13879.943999999998</v>
      </c>
      <c r="C27" s="2">
        <v>38041.891999999993</v>
      </c>
      <c r="D27" s="42" t="s">
        <v>261</v>
      </c>
    </row>
    <row r="28" spans="1:6">
      <c r="A28" s="39" t="s">
        <v>23</v>
      </c>
      <c r="B28" s="2">
        <v>12709.358000000002</v>
      </c>
      <c r="C28" s="2">
        <v>28487.695999999996</v>
      </c>
      <c r="D28" s="42" t="s">
        <v>262</v>
      </c>
    </row>
    <row r="29" spans="1:6">
      <c r="A29" s="39" t="s">
        <v>22</v>
      </c>
      <c r="B29" s="2">
        <v>12555.653344</v>
      </c>
      <c r="C29" s="2">
        <v>25890.876999999997</v>
      </c>
      <c r="D29" s="42" t="s">
        <v>263</v>
      </c>
    </row>
    <row r="30" spans="1:6">
      <c r="A30" s="39" t="s">
        <v>19</v>
      </c>
      <c r="B30" s="2">
        <v>12009.909712999999</v>
      </c>
      <c r="C30" s="2">
        <v>33796.616000000002</v>
      </c>
      <c r="D30" s="42" t="s">
        <v>264</v>
      </c>
    </row>
    <row r="31" spans="1:6">
      <c r="A31" s="39" t="s">
        <v>26</v>
      </c>
      <c r="B31" s="2">
        <v>10227.369000000001</v>
      </c>
      <c r="C31" s="2">
        <v>23949.970999999998</v>
      </c>
      <c r="D31" s="42" t="s">
        <v>273</v>
      </c>
    </row>
    <row r="32" spans="1:6">
      <c r="A32" s="39" t="s">
        <v>59</v>
      </c>
      <c r="B32" s="2">
        <v>9136.4749999999985</v>
      </c>
      <c r="C32" s="2">
        <v>23389.722000000002</v>
      </c>
      <c r="D32" s="42" t="s">
        <v>265</v>
      </c>
    </row>
    <row r="33" spans="1:4">
      <c r="A33" s="39" t="s">
        <v>21</v>
      </c>
      <c r="B33" s="2">
        <v>6333.8474209999995</v>
      </c>
      <c r="C33" s="2">
        <v>9017.4509999999991</v>
      </c>
      <c r="D33" s="42" t="s">
        <v>266</v>
      </c>
    </row>
    <row r="34" spans="1:4">
      <c r="A34" s="39" t="s">
        <v>15</v>
      </c>
      <c r="B34" s="2">
        <v>6165.4719999999998</v>
      </c>
      <c r="C34" s="2">
        <v>16831.978999999999</v>
      </c>
      <c r="D34" s="42" t="s">
        <v>267</v>
      </c>
    </row>
    <row r="35" spans="1:4">
      <c r="A35" s="39" t="s">
        <v>58</v>
      </c>
      <c r="B35" s="2">
        <v>5971.8303069999984</v>
      </c>
      <c r="C35" s="2">
        <v>14238.667000000001</v>
      </c>
      <c r="D35" s="42" t="s">
        <v>268</v>
      </c>
    </row>
    <row r="36" spans="1:4">
      <c r="A36" s="39" t="s">
        <v>13</v>
      </c>
      <c r="B36" s="2">
        <v>4657.4340000000002</v>
      </c>
      <c r="C36" s="2">
        <v>8533.1450000000004</v>
      </c>
      <c r="D36" s="42" t="s">
        <v>269</v>
      </c>
    </row>
    <row r="37" spans="1:4">
      <c r="A37" s="39" t="s">
        <v>24</v>
      </c>
      <c r="B37" s="2">
        <v>4251.258006</v>
      </c>
      <c r="C37" s="2">
        <v>7653.9480000000003</v>
      </c>
      <c r="D37" s="42" t="s">
        <v>270</v>
      </c>
    </row>
    <row r="38" spans="1:4">
      <c r="A38" s="39" t="s">
        <v>47</v>
      </c>
      <c r="B38" s="2">
        <v>3432.5450000000001</v>
      </c>
      <c r="C38" s="2">
        <v>10272.247000000001</v>
      </c>
      <c r="D38" s="42" t="s">
        <v>271</v>
      </c>
    </row>
    <row r="39" spans="1:4">
      <c r="A39" s="39" t="s">
        <v>25</v>
      </c>
      <c r="B39" s="2">
        <v>3168.2339999999999</v>
      </c>
      <c r="C39" s="2">
        <v>7632.27</v>
      </c>
      <c r="D39" s="42" t="s">
        <v>272</v>
      </c>
    </row>
    <row r="40" spans="1:4">
      <c r="A40" s="7" t="s">
        <v>122</v>
      </c>
      <c r="B40" s="3">
        <v>16871.613095999957</v>
      </c>
      <c r="C40" s="3">
        <v>33142.597000000183</v>
      </c>
      <c r="D40" s="37"/>
    </row>
    <row r="41" spans="1:4">
      <c r="A41" s="4" t="s">
        <v>17</v>
      </c>
      <c r="B41" s="51">
        <v>205642.008887</v>
      </c>
      <c r="C41" s="51">
        <v>512230.7240000001</v>
      </c>
      <c r="D41" s="36"/>
    </row>
    <row r="42" spans="1:4">
      <c r="A42" s="18" t="s">
        <v>154</v>
      </c>
    </row>
    <row r="43" spans="1:4">
      <c r="A43" s="18" t="s">
        <v>65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4:K32"/>
  <sheetViews>
    <sheetView showGridLines="0" zoomScaleNormal="100" workbookViewId="0">
      <selection activeCell="F34" sqref="F34"/>
    </sheetView>
  </sheetViews>
  <sheetFormatPr baseColWidth="10" defaultColWidth="11.453125" defaultRowHeight="14.5"/>
  <sheetData>
    <row r="4" spans="2:4">
      <c r="D4" s="5"/>
    </row>
    <row r="5" spans="2:4">
      <c r="D5" s="5"/>
    </row>
    <row r="6" spans="2:4">
      <c r="D6" s="5"/>
    </row>
    <row r="7" spans="2:4">
      <c r="B7" s="7"/>
      <c r="C7" s="2"/>
      <c r="D7" s="5"/>
    </row>
    <row r="8" spans="2:4">
      <c r="C8" s="21"/>
    </row>
    <row r="12" spans="2:4">
      <c r="B12" s="39" t="s">
        <v>4</v>
      </c>
      <c r="C12" s="5">
        <v>178802.45375700001</v>
      </c>
    </row>
    <row r="13" spans="2:4">
      <c r="B13" s="39" t="s">
        <v>9</v>
      </c>
      <c r="C13" s="5">
        <v>5272.3010000000004</v>
      </c>
    </row>
    <row r="14" spans="2:4">
      <c r="B14" s="39" t="s">
        <v>13</v>
      </c>
      <c r="C14" s="5">
        <v>4116.8490339999989</v>
      </c>
    </row>
    <row r="15" spans="2:4">
      <c r="B15" s="39" t="s">
        <v>15</v>
      </c>
      <c r="C15" s="5">
        <v>2552.539358</v>
      </c>
    </row>
    <row r="16" spans="2:4">
      <c r="B16" s="39" t="s">
        <v>8</v>
      </c>
      <c r="C16" s="5">
        <v>2331.3959519999999</v>
      </c>
    </row>
    <row r="17" spans="2:11">
      <c r="B17" s="39" t="s">
        <v>5</v>
      </c>
      <c r="C17" s="5">
        <v>1880.0149999999999</v>
      </c>
    </row>
    <row r="18" spans="2:11">
      <c r="B18" s="39" t="s">
        <v>64</v>
      </c>
      <c r="C18" s="5">
        <v>1699.6694850000001</v>
      </c>
    </row>
    <row r="19" spans="2:11">
      <c r="B19" s="39" t="s">
        <v>27</v>
      </c>
      <c r="C19" s="5">
        <f>C22-C18-C17-C16-C15-C14-C13-C12</f>
        <v>8986.7853009999963</v>
      </c>
    </row>
    <row r="20" spans="2:11">
      <c r="B20" s="39"/>
      <c r="C20" s="5"/>
    </row>
    <row r="21" spans="2:11">
      <c r="D21" s="5"/>
    </row>
    <row r="22" spans="2:11">
      <c r="C22" s="58">
        <v>205642.008887</v>
      </c>
      <c r="D22" s="5"/>
    </row>
    <row r="23" spans="2:11">
      <c r="C23" s="19">
        <f>C22-(SUM(C12:C18))</f>
        <v>8986.7853009999671</v>
      </c>
      <c r="D23" s="5"/>
      <c r="F23" s="30" t="s">
        <v>0</v>
      </c>
      <c r="G23" s="10"/>
      <c r="H23" s="10"/>
      <c r="I23" s="10"/>
      <c r="J23" s="10"/>
      <c r="K23" s="10"/>
    </row>
    <row r="24" spans="2:11">
      <c r="D24" s="5"/>
      <c r="F24" s="10" t="s">
        <v>274</v>
      </c>
      <c r="G24" s="10"/>
      <c r="H24" s="10"/>
      <c r="I24" s="10"/>
      <c r="J24" s="10"/>
      <c r="K24" s="10"/>
    </row>
    <row r="25" spans="2:11">
      <c r="D25" s="5"/>
      <c r="F25" s="10"/>
      <c r="G25" s="10"/>
      <c r="H25" s="10"/>
      <c r="I25" s="10"/>
      <c r="J25" s="10"/>
      <c r="K25" s="10"/>
    </row>
    <row r="26" spans="2:11">
      <c r="D26" s="5"/>
      <c r="F26" s="8" t="s">
        <v>156</v>
      </c>
      <c r="G26" s="10"/>
      <c r="H26" s="10"/>
      <c r="I26" s="10"/>
      <c r="J26" s="10"/>
      <c r="K26" s="10"/>
    </row>
    <row r="27" spans="2:11">
      <c r="D27" s="5"/>
    </row>
    <row r="28" spans="2:11">
      <c r="B28" s="7"/>
      <c r="D28" s="5"/>
    </row>
    <row r="30" spans="2:11">
      <c r="C30" s="19"/>
    </row>
    <row r="32" spans="2:11">
      <c r="E32" s="19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B2:I26"/>
  <sheetViews>
    <sheetView showGridLines="0" topLeftCell="A7" workbookViewId="0">
      <selection activeCell="G9" sqref="G9"/>
    </sheetView>
  </sheetViews>
  <sheetFormatPr baseColWidth="10" defaultColWidth="11.453125" defaultRowHeight="14.5"/>
  <cols>
    <col min="2" max="2" width="16.54296875" customWidth="1"/>
    <col min="3" max="6" width="10.7265625" customWidth="1"/>
  </cols>
  <sheetData>
    <row r="2" spans="2:9">
      <c r="B2" s="7"/>
      <c r="C2" s="7"/>
      <c r="D2" s="7"/>
      <c r="E2" s="7"/>
      <c r="F2" s="7"/>
    </row>
    <row r="3" spans="2:9" ht="25">
      <c r="B3" s="16"/>
      <c r="C3" s="7"/>
      <c r="D3" s="7"/>
      <c r="E3" s="7"/>
      <c r="F3" s="7"/>
    </row>
    <row r="5" spans="2:9" ht="18.5">
      <c r="B5" s="29" t="s">
        <v>66</v>
      </c>
      <c r="C5" s="30"/>
      <c r="D5" s="30"/>
      <c r="E5" s="30"/>
      <c r="F5" s="30"/>
      <c r="H5" s="63" t="s">
        <v>121</v>
      </c>
      <c r="I5" s="64"/>
    </row>
    <row r="6" spans="2:9">
      <c r="B6" s="30"/>
      <c r="C6" s="30"/>
      <c r="D6" s="30"/>
      <c r="E6" s="30"/>
      <c r="F6" s="30"/>
    </row>
    <row r="7" spans="2:9" ht="32.25" customHeight="1">
      <c r="B7" s="57" t="s">
        <v>101</v>
      </c>
      <c r="C7" s="53" t="s">
        <v>102</v>
      </c>
      <c r="D7" s="54" t="s">
        <v>31</v>
      </c>
      <c r="E7" s="54" t="s">
        <v>32</v>
      </c>
      <c r="F7" s="53" t="s">
        <v>33</v>
      </c>
    </row>
    <row r="8" spans="2:9">
      <c r="B8" s="7" t="s">
        <v>16</v>
      </c>
      <c r="C8" s="3">
        <v>32000</v>
      </c>
      <c r="D8" s="7"/>
      <c r="E8" s="7"/>
      <c r="F8" s="7">
        <v>2023</v>
      </c>
    </row>
    <row r="9" spans="2:9">
      <c r="B9" s="26" t="s">
        <v>51</v>
      </c>
      <c r="C9" s="27">
        <v>7987.48</v>
      </c>
      <c r="D9" s="27"/>
      <c r="E9" s="26"/>
      <c r="F9" s="26">
        <v>2020</v>
      </c>
    </row>
    <row r="10" spans="2:9">
      <c r="B10" s="7" t="s">
        <v>40</v>
      </c>
      <c r="C10" s="3">
        <v>4258</v>
      </c>
      <c r="D10" s="7"/>
      <c r="E10" s="7"/>
      <c r="F10" s="7">
        <v>2021</v>
      </c>
    </row>
    <row r="11" spans="2:9">
      <c r="B11" s="26" t="s">
        <v>36</v>
      </c>
      <c r="C11" s="27">
        <f>D11+E11</f>
        <v>2797</v>
      </c>
      <c r="D11" s="27">
        <v>2682</v>
      </c>
      <c r="E11" s="26">
        <v>115</v>
      </c>
      <c r="F11" s="26">
        <v>2023</v>
      </c>
      <c r="G11" s="19"/>
    </row>
    <row r="12" spans="2:9">
      <c r="B12" s="7" t="s">
        <v>13</v>
      </c>
      <c r="C12" s="76">
        <v>1180</v>
      </c>
      <c r="D12" s="76">
        <v>411</v>
      </c>
      <c r="E12" s="76">
        <v>769</v>
      </c>
      <c r="F12" s="7">
        <v>2005</v>
      </c>
    </row>
    <row r="13" spans="2:9">
      <c r="B13" s="26" t="s">
        <v>119</v>
      </c>
      <c r="C13" s="27">
        <v>754</v>
      </c>
      <c r="D13" s="27"/>
      <c r="E13" s="26"/>
      <c r="F13" s="26">
        <v>2023</v>
      </c>
      <c r="G13" s="19"/>
    </row>
    <row r="14" spans="2:9">
      <c r="B14" s="7" t="s">
        <v>9</v>
      </c>
      <c r="C14" s="7">
        <v>1206</v>
      </c>
      <c r="D14" s="7"/>
      <c r="E14" s="7"/>
      <c r="F14" s="7">
        <v>2023</v>
      </c>
    </row>
    <row r="15" spans="2:9">
      <c r="B15" s="26" t="s">
        <v>52</v>
      </c>
      <c r="C15" s="26">
        <v>800</v>
      </c>
      <c r="D15" s="26"/>
      <c r="E15" s="26"/>
      <c r="F15" s="26">
        <v>2008</v>
      </c>
    </row>
    <row r="16" spans="2:9">
      <c r="B16" s="7" t="s">
        <v>42</v>
      </c>
      <c r="C16" s="7">
        <v>599</v>
      </c>
      <c r="D16" s="7"/>
      <c r="E16" s="7"/>
      <c r="F16" s="31">
        <v>2020</v>
      </c>
      <c r="G16" s="6"/>
    </row>
    <row r="17" spans="2:6">
      <c r="B17" s="26" t="s">
        <v>41</v>
      </c>
      <c r="C17" s="26">
        <v>303</v>
      </c>
      <c r="D17" s="26"/>
      <c r="E17" s="26"/>
      <c r="F17" s="26">
        <v>2020</v>
      </c>
    </row>
    <row r="18" spans="2:6">
      <c r="B18" s="7" t="s">
        <v>39</v>
      </c>
      <c r="C18" s="7">
        <v>440</v>
      </c>
      <c r="D18" s="7"/>
      <c r="E18" s="7"/>
      <c r="F18" s="31">
        <v>2013</v>
      </c>
    </row>
    <row r="19" spans="2:6" ht="15.5">
      <c r="B19" s="26" t="s">
        <v>114</v>
      </c>
      <c r="C19" s="26">
        <v>550</v>
      </c>
      <c r="D19" s="26">
        <v>70</v>
      </c>
      <c r="E19" s="26">
        <v>480</v>
      </c>
      <c r="F19" s="26">
        <v>2023</v>
      </c>
    </row>
    <row r="20" spans="2:6">
      <c r="B20" s="7" t="s">
        <v>12</v>
      </c>
      <c r="C20" s="7">
        <v>25</v>
      </c>
      <c r="D20" s="7">
        <v>10</v>
      </c>
      <c r="E20" s="7">
        <v>15</v>
      </c>
      <c r="F20" s="7">
        <v>2021</v>
      </c>
    </row>
    <row r="21" spans="2:6">
      <c r="B21" s="80" t="s">
        <v>19</v>
      </c>
      <c r="C21" s="80">
        <v>39</v>
      </c>
      <c r="D21" s="80"/>
      <c r="E21" s="80"/>
      <c r="F21" s="81">
        <v>2023</v>
      </c>
    </row>
    <row r="22" spans="2:6">
      <c r="B22" s="7" t="s">
        <v>44</v>
      </c>
      <c r="C22" s="7">
        <v>115</v>
      </c>
      <c r="D22" s="7"/>
      <c r="E22" s="7">
        <v>115</v>
      </c>
      <c r="F22" s="7">
        <v>2023</v>
      </c>
    </row>
    <row r="23" spans="2:6">
      <c r="B23" s="75" t="s">
        <v>7</v>
      </c>
      <c r="C23" s="75">
        <f>D23+E23</f>
        <v>70</v>
      </c>
      <c r="D23" s="75"/>
      <c r="E23" s="75">
        <v>70</v>
      </c>
      <c r="F23" s="77">
        <v>2023</v>
      </c>
    </row>
    <row r="24" spans="2:6">
      <c r="B24" s="18" t="s">
        <v>103</v>
      </c>
      <c r="C24" s="18" t="s">
        <v>104</v>
      </c>
      <c r="D24" s="18"/>
      <c r="E24" s="18"/>
      <c r="F24" s="18"/>
    </row>
    <row r="25" spans="2:6">
      <c r="B25" s="18" t="s">
        <v>115</v>
      </c>
      <c r="C25" s="18"/>
      <c r="D25" s="18"/>
      <c r="E25" s="18"/>
      <c r="F25" s="18"/>
    </row>
    <row r="26" spans="2:6">
      <c r="B26" s="18" t="s">
        <v>62</v>
      </c>
      <c r="C26" s="18"/>
      <c r="D26" s="18"/>
      <c r="E26" s="18"/>
      <c r="F26" s="18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D43"/>
  <sheetViews>
    <sheetView showGridLines="0" zoomScaleNormal="100" workbookViewId="0">
      <selection activeCell="B21" sqref="B21"/>
    </sheetView>
  </sheetViews>
  <sheetFormatPr baseColWidth="10" defaultColWidth="11.453125" defaultRowHeight="14.5"/>
  <cols>
    <col min="1" max="3" width="13.7265625" customWidth="1"/>
    <col min="4" max="4" width="65.7265625" customWidth="1"/>
  </cols>
  <sheetData>
    <row r="1" spans="1:4" ht="20">
      <c r="A1" s="23" t="s">
        <v>67</v>
      </c>
    </row>
    <row r="3" spans="1:4">
      <c r="A3" s="38" t="s">
        <v>275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4</v>
      </c>
      <c r="B5" s="2">
        <v>46432.630681999988</v>
      </c>
      <c r="C5" s="2">
        <v>61587.827000000005</v>
      </c>
      <c r="D5" s="41" t="s">
        <v>276</v>
      </c>
    </row>
    <row r="6" spans="1:4">
      <c r="A6" s="39" t="s">
        <v>12</v>
      </c>
      <c r="B6" s="2">
        <v>429.74211600000001</v>
      </c>
      <c r="C6" s="2">
        <v>476.48500000000007</v>
      </c>
      <c r="D6" s="42" t="s">
        <v>277</v>
      </c>
    </row>
    <row r="7" spans="1:4">
      <c r="A7" s="39" t="s">
        <v>14</v>
      </c>
      <c r="B7" s="2">
        <v>423.63499999999999</v>
      </c>
      <c r="C7" s="2">
        <v>75.5</v>
      </c>
      <c r="D7" s="42" t="s">
        <v>278</v>
      </c>
    </row>
    <row r="8" spans="1:4">
      <c r="A8" s="39" t="s">
        <v>54</v>
      </c>
      <c r="B8" s="2">
        <v>261.42280599999998</v>
      </c>
      <c r="C8" s="2">
        <v>298.03100000000001</v>
      </c>
      <c r="D8" s="42" t="s">
        <v>279</v>
      </c>
    </row>
    <row r="9" spans="1:4">
      <c r="A9" s="39" t="s">
        <v>8</v>
      </c>
      <c r="B9" s="2">
        <v>174.88814500000001</v>
      </c>
      <c r="C9" s="2">
        <v>356.21800000000002</v>
      </c>
      <c r="D9" s="42" t="s">
        <v>280</v>
      </c>
    </row>
    <row r="10" spans="1:4">
      <c r="A10" s="39" t="s">
        <v>13</v>
      </c>
      <c r="B10" s="2">
        <v>174.09790899999999</v>
      </c>
      <c r="C10" s="2">
        <v>155.68200000000004</v>
      </c>
      <c r="D10" s="42" t="s">
        <v>281</v>
      </c>
    </row>
    <row r="11" spans="1:4">
      <c r="A11" s="39" t="s">
        <v>22</v>
      </c>
      <c r="B11" s="2">
        <v>130.66</v>
      </c>
      <c r="C11" s="2">
        <v>97.989000000000004</v>
      </c>
      <c r="D11" s="42" t="s">
        <v>282</v>
      </c>
    </row>
    <row r="12" spans="1:4">
      <c r="A12" s="39" t="s">
        <v>19</v>
      </c>
      <c r="B12" s="2">
        <v>128.91555600000001</v>
      </c>
      <c r="C12" s="2">
        <v>299.84199999999998</v>
      </c>
      <c r="D12" s="42" t="s">
        <v>283</v>
      </c>
    </row>
    <row r="13" spans="1:4">
      <c r="A13" s="39" t="s">
        <v>15</v>
      </c>
      <c r="B13" s="2">
        <v>91.635638</v>
      </c>
      <c r="C13" s="2">
        <v>231.51999999999998</v>
      </c>
      <c r="D13" s="42" t="s">
        <v>284</v>
      </c>
    </row>
    <row r="14" spans="1:4">
      <c r="A14" s="39" t="s">
        <v>9</v>
      </c>
      <c r="B14" s="2">
        <v>90.50200000000001</v>
      </c>
      <c r="C14" s="2">
        <v>91.441999999999993</v>
      </c>
      <c r="D14" s="42" t="s">
        <v>285</v>
      </c>
    </row>
    <row r="15" spans="1:4">
      <c r="A15" s="39" t="s">
        <v>20</v>
      </c>
      <c r="B15" s="2">
        <v>63.455999999999996</v>
      </c>
      <c r="C15" s="2">
        <v>88.577999999999989</v>
      </c>
      <c r="D15" s="42" t="s">
        <v>286</v>
      </c>
    </row>
    <row r="16" spans="1:4">
      <c r="A16" s="39" t="s">
        <v>59</v>
      </c>
      <c r="B16" s="2">
        <v>58.466999999999999</v>
      </c>
      <c r="C16" s="2">
        <v>118.70099999999999</v>
      </c>
      <c r="D16" s="42" t="s">
        <v>287</v>
      </c>
    </row>
    <row r="17" spans="1:4">
      <c r="A17" s="39" t="s">
        <v>64</v>
      </c>
      <c r="B17" s="2">
        <v>56.403595000000003</v>
      </c>
      <c r="C17" s="2">
        <v>14.324999999999999</v>
      </c>
      <c r="D17" s="42" t="s">
        <v>288</v>
      </c>
    </row>
    <row r="18" spans="1:4">
      <c r="A18" s="39" t="s">
        <v>7</v>
      </c>
      <c r="B18" s="2">
        <v>44.35</v>
      </c>
      <c r="C18" s="2">
        <v>31.351000000000003</v>
      </c>
      <c r="D18" s="42" t="s">
        <v>289</v>
      </c>
    </row>
    <row r="19" spans="1:4">
      <c r="A19" s="39" t="s">
        <v>5</v>
      </c>
      <c r="B19" s="2">
        <v>30.533999999999999</v>
      </c>
      <c r="C19" s="2">
        <v>141.58600000000001</v>
      </c>
      <c r="D19" s="42" t="s">
        <v>290</v>
      </c>
    </row>
    <row r="20" spans="1:4">
      <c r="A20" s="7" t="s">
        <v>122</v>
      </c>
      <c r="B20" s="3">
        <v>160.71168700003909</v>
      </c>
      <c r="C20" s="3">
        <v>249.19400000000314</v>
      </c>
      <c r="D20" s="37"/>
    </row>
    <row r="21" spans="1:4">
      <c r="A21" s="4" t="s">
        <v>17</v>
      </c>
      <c r="B21" s="51">
        <v>48752.052134000027</v>
      </c>
      <c r="C21" s="51">
        <v>64314.271000000015</v>
      </c>
      <c r="D21" s="36"/>
    </row>
    <row r="22" spans="1:4">
      <c r="A22" s="30"/>
      <c r="B22" s="46"/>
      <c r="C22" s="46"/>
      <c r="D22" s="30"/>
    </row>
    <row r="23" spans="1:4">
      <c r="A23" s="38" t="s">
        <v>291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12</v>
      </c>
      <c r="B25" s="2">
        <v>11431.851000000001</v>
      </c>
      <c r="C25" s="2">
        <v>20176.243999999999</v>
      </c>
      <c r="D25" s="41" t="s">
        <v>292</v>
      </c>
    </row>
    <row r="26" spans="1:4">
      <c r="A26" s="39" t="s">
        <v>18</v>
      </c>
      <c r="B26" s="2">
        <v>7938.898000000002</v>
      </c>
      <c r="C26" s="2">
        <v>8082.5699999999979</v>
      </c>
      <c r="D26" s="42" t="s">
        <v>293</v>
      </c>
    </row>
    <row r="27" spans="1:4">
      <c r="A27" s="39" t="s">
        <v>26</v>
      </c>
      <c r="B27" s="2">
        <v>7685.103000000001</v>
      </c>
      <c r="C27" s="2">
        <v>9527.7339999999986</v>
      </c>
      <c r="D27" s="42" t="s">
        <v>306</v>
      </c>
    </row>
    <row r="28" spans="1:4">
      <c r="A28" s="39" t="s">
        <v>15</v>
      </c>
      <c r="B28" s="2">
        <v>2684.4650000000001</v>
      </c>
      <c r="C28" s="2">
        <v>3664.9549999999999</v>
      </c>
      <c r="D28" s="42" t="s">
        <v>294</v>
      </c>
    </row>
    <row r="29" spans="1:4">
      <c r="A29" s="39" t="s">
        <v>22</v>
      </c>
      <c r="B29" s="2">
        <v>2387.3959820000005</v>
      </c>
      <c r="C29" s="2">
        <v>2412.855</v>
      </c>
      <c r="D29" s="42" t="s">
        <v>295</v>
      </c>
    </row>
    <row r="30" spans="1:4">
      <c r="A30" s="39" t="s">
        <v>58</v>
      </c>
      <c r="B30" s="2">
        <v>2075.599412</v>
      </c>
      <c r="C30" s="2">
        <v>3038.2669999999998</v>
      </c>
      <c r="D30" s="42" t="s">
        <v>296</v>
      </c>
    </row>
    <row r="31" spans="1:4">
      <c r="A31" s="39" t="s">
        <v>21</v>
      </c>
      <c r="B31" s="2">
        <v>1743.7749999999996</v>
      </c>
      <c r="C31" s="2">
        <v>1274.011</v>
      </c>
      <c r="D31" s="42" t="s">
        <v>297</v>
      </c>
    </row>
    <row r="32" spans="1:4">
      <c r="A32" s="39" t="s">
        <v>19</v>
      </c>
      <c r="B32" s="2">
        <v>1660.137099</v>
      </c>
      <c r="C32" s="2">
        <v>2726.5650000000001</v>
      </c>
      <c r="D32" s="42" t="s">
        <v>298</v>
      </c>
    </row>
    <row r="33" spans="1:4">
      <c r="A33" s="39" t="s">
        <v>8</v>
      </c>
      <c r="B33" s="2">
        <v>1559.5709999999999</v>
      </c>
      <c r="C33" s="2">
        <v>2086.9559999999997</v>
      </c>
      <c r="D33" s="42" t="s">
        <v>299</v>
      </c>
    </row>
    <row r="34" spans="1:4">
      <c r="A34" s="39" t="s">
        <v>20</v>
      </c>
      <c r="B34" s="2">
        <v>1358.9770000000001</v>
      </c>
      <c r="C34" s="2">
        <v>950.70700000000011</v>
      </c>
      <c r="D34" s="42" t="s">
        <v>300</v>
      </c>
    </row>
    <row r="35" spans="1:4">
      <c r="A35" s="39" t="s">
        <v>13</v>
      </c>
      <c r="B35" s="2">
        <v>1291.866</v>
      </c>
      <c r="C35" s="2">
        <v>1032.8129999999999</v>
      </c>
      <c r="D35" s="42" t="s">
        <v>301</v>
      </c>
    </row>
    <row r="36" spans="1:4">
      <c r="A36" s="39" t="s">
        <v>25</v>
      </c>
      <c r="B36" s="2">
        <v>1181.93</v>
      </c>
      <c r="C36" s="2">
        <v>2745.3429999999998</v>
      </c>
      <c r="D36" s="42" t="s">
        <v>302</v>
      </c>
    </row>
    <row r="37" spans="1:4">
      <c r="A37" s="39" t="s">
        <v>59</v>
      </c>
      <c r="B37" s="2">
        <v>1041.7920000000001</v>
      </c>
      <c r="C37" s="2">
        <v>1175.027</v>
      </c>
      <c r="D37" s="42" t="s">
        <v>303</v>
      </c>
    </row>
    <row r="38" spans="1:4">
      <c r="A38" s="39" t="s">
        <v>107</v>
      </c>
      <c r="B38" s="2">
        <v>990.30700000000002</v>
      </c>
      <c r="C38" s="2">
        <v>1146.1490000000001</v>
      </c>
      <c r="D38" s="42" t="s">
        <v>304</v>
      </c>
    </row>
    <row r="39" spans="1:4">
      <c r="A39" s="39" t="s">
        <v>24</v>
      </c>
      <c r="B39" s="2">
        <v>968.79210499999999</v>
      </c>
      <c r="C39" s="2">
        <v>1046.646</v>
      </c>
      <c r="D39" s="42" t="s">
        <v>305</v>
      </c>
    </row>
    <row r="40" spans="1:4">
      <c r="A40" s="7" t="s">
        <v>122</v>
      </c>
      <c r="B40" s="3">
        <v>2751.592536000011</v>
      </c>
      <c r="C40" s="3">
        <v>3227.429000000011</v>
      </c>
      <c r="D40" s="37"/>
    </row>
    <row r="41" spans="1:4">
      <c r="A41" s="4" t="s">
        <v>17</v>
      </c>
      <c r="B41" s="51">
        <v>48752.052134000027</v>
      </c>
      <c r="C41" s="51">
        <v>64314.271000000015</v>
      </c>
      <c r="D41" s="36"/>
    </row>
    <row r="42" spans="1:4">
      <c r="A42" s="18" t="s">
        <v>154</v>
      </c>
    </row>
    <row r="43" spans="1:4">
      <c r="A43" s="18" t="s">
        <v>69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3:G26"/>
  <sheetViews>
    <sheetView showGridLines="0" zoomScaleNormal="100" workbookViewId="0">
      <selection activeCell="E22" sqref="E22"/>
    </sheetView>
  </sheetViews>
  <sheetFormatPr baseColWidth="10" defaultColWidth="11.453125" defaultRowHeight="14.5"/>
  <sheetData>
    <row r="13" spans="2:3">
      <c r="B13" s="39" t="s">
        <v>4</v>
      </c>
      <c r="C13" s="5">
        <v>46432.630681999988</v>
      </c>
    </row>
    <row r="14" spans="2:3">
      <c r="B14" s="39" t="s">
        <v>12</v>
      </c>
      <c r="C14" s="5">
        <v>429.74211600000001</v>
      </c>
    </row>
    <row r="15" spans="2:3">
      <c r="B15" s="39" t="s">
        <v>14</v>
      </c>
      <c r="C15" s="5">
        <v>423.63499999999999</v>
      </c>
    </row>
    <row r="16" spans="2:3">
      <c r="B16" s="39"/>
    </row>
    <row r="17" spans="2:7">
      <c r="B17" s="39"/>
    </row>
    <row r="18" spans="2:7">
      <c r="B18" s="39"/>
    </row>
    <row r="19" spans="2:7">
      <c r="B19" s="7" t="s">
        <v>27</v>
      </c>
      <c r="C19">
        <f>C21-C15-C14-C13</f>
        <v>1466.0443360000354</v>
      </c>
    </row>
    <row r="21" spans="2:7">
      <c r="C21">
        <v>48752.052134000027</v>
      </c>
      <c r="D21" s="10"/>
      <c r="E21" s="30" t="s">
        <v>0</v>
      </c>
      <c r="F21" s="10"/>
      <c r="G21" s="10"/>
    </row>
    <row r="22" spans="2:7">
      <c r="C22" s="5">
        <f>C21-(SUM(C13:C18))</f>
        <v>1466.0443360000354</v>
      </c>
      <c r="D22" s="10"/>
      <c r="E22" s="10" t="s">
        <v>307</v>
      </c>
      <c r="F22" s="10"/>
      <c r="G22" s="10"/>
    </row>
    <row r="23" spans="2:7">
      <c r="D23" s="10"/>
      <c r="E23" s="10"/>
      <c r="F23" s="10"/>
      <c r="G23" s="10"/>
    </row>
    <row r="24" spans="2:7">
      <c r="D24" s="10"/>
      <c r="E24" s="8" t="s">
        <v>156</v>
      </c>
      <c r="F24" s="10"/>
      <c r="G24" s="10"/>
    </row>
    <row r="25" spans="2:7">
      <c r="D25" s="10"/>
      <c r="E25" s="10"/>
      <c r="F25" s="10"/>
      <c r="G25" s="10"/>
    </row>
    <row r="26" spans="2:7">
      <c r="D26" s="10"/>
      <c r="E26" s="10"/>
      <c r="F26" s="10"/>
      <c r="G26" s="10"/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</sheetPr>
  <dimension ref="B2:I18"/>
  <sheetViews>
    <sheetView showGridLines="0" workbookViewId="0">
      <selection activeCell="G6" sqref="G6"/>
    </sheetView>
  </sheetViews>
  <sheetFormatPr baseColWidth="10" defaultColWidth="11.453125" defaultRowHeight="14.5"/>
  <cols>
    <col min="2" max="2" width="16" customWidth="1"/>
    <col min="3" max="6" width="10.7265625" customWidth="1"/>
  </cols>
  <sheetData>
    <row r="2" spans="2:9" ht="18.5">
      <c r="H2" s="63" t="s">
        <v>121</v>
      </c>
      <c r="I2" s="64"/>
    </row>
    <row r="3" spans="2:9" ht="15.5">
      <c r="B3" s="29" t="s">
        <v>70</v>
      </c>
      <c r="C3" s="30"/>
      <c r="D3" s="30"/>
      <c r="E3" s="30"/>
      <c r="F3" s="30"/>
    </row>
    <row r="4" spans="2:9">
      <c r="B4" s="30"/>
      <c r="C4" s="30"/>
      <c r="D4" s="30"/>
      <c r="E4" s="30"/>
      <c r="F4" s="30"/>
    </row>
    <row r="5" spans="2:9" ht="30.75" customHeight="1">
      <c r="B5" s="57" t="s">
        <v>101</v>
      </c>
      <c r="C5" s="53" t="s">
        <v>102</v>
      </c>
      <c r="D5" s="54" t="s">
        <v>32</v>
      </c>
      <c r="E5" s="54" t="s">
        <v>109</v>
      </c>
      <c r="F5" s="53" t="s">
        <v>33</v>
      </c>
    </row>
    <row r="6" spans="2:9">
      <c r="B6" s="7" t="s">
        <v>51</v>
      </c>
      <c r="C6" s="3">
        <v>5959.93</v>
      </c>
      <c r="D6" s="7"/>
      <c r="E6" s="7"/>
      <c r="F6" s="7">
        <v>2020</v>
      </c>
    </row>
    <row r="7" spans="2:9">
      <c r="B7" s="71" t="s">
        <v>5</v>
      </c>
      <c r="C7" s="72">
        <v>1073</v>
      </c>
      <c r="D7" s="71"/>
      <c r="E7" s="71"/>
      <c r="F7" s="71">
        <v>2012</v>
      </c>
    </row>
    <row r="8" spans="2:9">
      <c r="B8" s="7" t="s">
        <v>40</v>
      </c>
      <c r="C8" s="3">
        <v>659</v>
      </c>
      <c r="D8" s="7"/>
      <c r="E8" s="7"/>
      <c r="F8" s="7">
        <v>2021</v>
      </c>
    </row>
    <row r="9" spans="2:9">
      <c r="B9" s="26" t="s">
        <v>42</v>
      </c>
      <c r="C9" s="27">
        <v>402</v>
      </c>
      <c r="D9" s="26"/>
      <c r="E9" s="26"/>
      <c r="F9" s="26">
        <v>2020</v>
      </c>
      <c r="G9" s="6"/>
    </row>
    <row r="10" spans="2:9">
      <c r="B10" s="7" t="s">
        <v>36</v>
      </c>
      <c r="C10" s="7">
        <v>284</v>
      </c>
      <c r="D10" s="7">
        <v>284</v>
      </c>
      <c r="E10" s="7"/>
      <c r="F10" s="7">
        <v>2023</v>
      </c>
    </row>
    <row r="11" spans="2:9" ht="15.5">
      <c r="B11" s="26" t="s">
        <v>114</v>
      </c>
      <c r="C11" s="26">
        <f>D11+E11</f>
        <v>270</v>
      </c>
      <c r="D11" s="26">
        <v>190</v>
      </c>
      <c r="E11" s="26">
        <v>80</v>
      </c>
      <c r="F11" s="26">
        <v>2022</v>
      </c>
    </row>
    <row r="12" spans="2:9">
      <c r="B12" s="7" t="s">
        <v>97</v>
      </c>
      <c r="C12" s="7">
        <v>78</v>
      </c>
      <c r="D12" s="7"/>
      <c r="E12" s="7"/>
      <c r="F12" s="7">
        <v>2020</v>
      </c>
    </row>
    <row r="13" spans="2:9">
      <c r="B13" s="26" t="s">
        <v>13</v>
      </c>
      <c r="C13" s="27">
        <v>134</v>
      </c>
      <c r="D13" s="26"/>
      <c r="E13" s="26"/>
      <c r="F13" s="26">
        <v>2005</v>
      </c>
    </row>
    <row r="14" spans="2:9">
      <c r="B14" s="7" t="s">
        <v>9</v>
      </c>
      <c r="C14" s="7">
        <v>121</v>
      </c>
      <c r="D14" s="7"/>
      <c r="E14" s="7"/>
      <c r="F14" s="7">
        <v>2023</v>
      </c>
    </row>
    <row r="15" spans="2:9">
      <c r="B15" s="26" t="s">
        <v>44</v>
      </c>
      <c r="C15" s="27">
        <v>36</v>
      </c>
      <c r="D15" s="26">
        <v>36</v>
      </c>
      <c r="E15" s="26"/>
      <c r="F15" s="26">
        <v>2023</v>
      </c>
    </row>
    <row r="16" spans="2:9">
      <c r="B16" s="18" t="s">
        <v>103</v>
      </c>
      <c r="C16" s="18" t="s">
        <v>104</v>
      </c>
      <c r="D16" s="18"/>
      <c r="E16" s="18"/>
      <c r="F16" s="18"/>
    </row>
    <row r="17" spans="2:6">
      <c r="B17" s="18" t="s">
        <v>116</v>
      </c>
      <c r="C17" s="18"/>
      <c r="D17" s="18"/>
      <c r="E17" s="18"/>
      <c r="F17" s="18"/>
    </row>
    <row r="18" spans="2:6">
      <c r="B18" s="18" t="s">
        <v>71</v>
      </c>
      <c r="C18" s="18"/>
      <c r="D18" s="18"/>
      <c r="E18" s="18"/>
      <c r="F18" s="18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D43"/>
  <sheetViews>
    <sheetView showGridLines="0" zoomScaleNormal="100" workbookViewId="0">
      <selection activeCell="B21" sqref="B21"/>
    </sheetView>
  </sheetViews>
  <sheetFormatPr baseColWidth="10" defaultColWidth="11.453125" defaultRowHeight="14.5"/>
  <cols>
    <col min="1" max="1" width="13.7265625" customWidth="1"/>
    <col min="2" max="3" width="12.7265625" customWidth="1"/>
    <col min="4" max="4" width="65.7265625" customWidth="1"/>
  </cols>
  <sheetData>
    <row r="1" spans="1:4" ht="20">
      <c r="A1" s="23" t="s">
        <v>72</v>
      </c>
    </row>
    <row r="3" spans="1:4">
      <c r="A3" s="38" t="s">
        <v>308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24</v>
      </c>
      <c r="B5" s="2">
        <v>50784.179169999996</v>
      </c>
      <c r="C5" s="2">
        <v>3996.9510000000005</v>
      </c>
      <c r="D5" s="41" t="s">
        <v>309</v>
      </c>
    </row>
    <row r="6" spans="1:4">
      <c r="A6" s="39" t="s">
        <v>4</v>
      </c>
      <c r="B6" s="2">
        <v>16359.000428999998</v>
      </c>
      <c r="C6" s="2">
        <v>250.03300000000002</v>
      </c>
      <c r="D6" s="42" t="s">
        <v>310</v>
      </c>
    </row>
    <row r="7" spans="1:4">
      <c r="A7" s="39" t="s">
        <v>12</v>
      </c>
      <c r="B7" s="2">
        <v>15777.782371000003</v>
      </c>
      <c r="C7" s="2">
        <v>792.45200000000011</v>
      </c>
      <c r="D7" s="42" t="s">
        <v>311</v>
      </c>
    </row>
    <row r="8" spans="1:4">
      <c r="A8" s="39" t="s">
        <v>19</v>
      </c>
      <c r="B8" s="2">
        <v>9266.9728439999999</v>
      </c>
      <c r="C8" s="2">
        <v>464.86200000000008</v>
      </c>
      <c r="D8" s="42" t="s">
        <v>312</v>
      </c>
    </row>
    <row r="9" spans="1:4">
      <c r="A9" s="39" t="s">
        <v>8</v>
      </c>
      <c r="B9" s="2">
        <v>6436.623713</v>
      </c>
      <c r="C9" s="2">
        <v>527.34300000000007</v>
      </c>
      <c r="D9" s="42" t="s">
        <v>313</v>
      </c>
    </row>
    <row r="10" spans="1:4">
      <c r="A10" s="39" t="s">
        <v>22</v>
      </c>
      <c r="B10" s="2">
        <v>3263.9658110000005</v>
      </c>
      <c r="C10" s="2">
        <v>34.018999999999998</v>
      </c>
      <c r="D10" s="42" t="s">
        <v>314</v>
      </c>
    </row>
    <row r="11" spans="1:4">
      <c r="A11" s="39" t="s">
        <v>20</v>
      </c>
      <c r="B11" s="2">
        <v>1729.501651</v>
      </c>
      <c r="C11" s="2">
        <v>138.84699999999998</v>
      </c>
      <c r="D11" s="42" t="s">
        <v>315</v>
      </c>
    </row>
    <row r="12" spans="1:4">
      <c r="A12" s="39" t="s">
        <v>18</v>
      </c>
      <c r="B12" s="2">
        <v>1255.343093</v>
      </c>
      <c r="C12" s="2">
        <v>70.337999999999994</v>
      </c>
      <c r="D12" s="42" t="s">
        <v>316</v>
      </c>
    </row>
    <row r="13" spans="1:4">
      <c r="A13" s="39" t="s">
        <v>14</v>
      </c>
      <c r="B13" s="2">
        <v>870.35840899999994</v>
      </c>
      <c r="C13" s="2">
        <v>53.179999999999993</v>
      </c>
      <c r="D13" s="42" t="s">
        <v>317</v>
      </c>
    </row>
    <row r="14" spans="1:4">
      <c r="A14" s="39" t="s">
        <v>54</v>
      </c>
      <c r="B14" s="2">
        <v>384.12156500000003</v>
      </c>
      <c r="C14" s="2">
        <v>4.1870000000000003</v>
      </c>
      <c r="D14" s="42" t="s">
        <v>318</v>
      </c>
    </row>
    <row r="15" spans="1:4">
      <c r="A15" s="39" t="s">
        <v>59</v>
      </c>
      <c r="B15" s="2">
        <v>204.590914</v>
      </c>
      <c r="C15" s="2">
        <v>1.3439999999999999</v>
      </c>
      <c r="D15" s="42" t="s">
        <v>319</v>
      </c>
    </row>
    <row r="16" spans="1:4">
      <c r="A16" s="39" t="s">
        <v>74</v>
      </c>
      <c r="B16" s="2">
        <v>201.08533500000001</v>
      </c>
      <c r="C16" s="2">
        <v>15.876999999999999</v>
      </c>
      <c r="D16" s="42" t="s">
        <v>320</v>
      </c>
    </row>
    <row r="17" spans="1:4">
      <c r="A17" s="39" t="s">
        <v>21</v>
      </c>
      <c r="B17" s="2">
        <v>174.60408100000001</v>
      </c>
      <c r="C17" s="2">
        <v>30.951000000000001</v>
      </c>
      <c r="D17" s="42" t="s">
        <v>321</v>
      </c>
    </row>
    <row r="18" spans="1:4">
      <c r="A18" s="39" t="s">
        <v>23</v>
      </c>
      <c r="B18" s="2">
        <v>162.10383700000003</v>
      </c>
      <c r="C18" s="2">
        <v>5.2290000000000001</v>
      </c>
      <c r="D18" s="42" t="s">
        <v>322</v>
      </c>
    </row>
    <row r="19" spans="1:4">
      <c r="A19" s="39" t="s">
        <v>26</v>
      </c>
      <c r="B19" s="2">
        <v>145.32499999999999</v>
      </c>
      <c r="C19" s="2">
        <v>10.007</v>
      </c>
      <c r="D19" s="42" t="s">
        <v>323</v>
      </c>
    </row>
    <row r="20" spans="1:4">
      <c r="A20" s="7" t="s">
        <v>122</v>
      </c>
      <c r="B20" s="3">
        <v>532.95500099995115</v>
      </c>
      <c r="C20" s="3">
        <v>24.115000000004329</v>
      </c>
      <c r="D20" s="37"/>
    </row>
    <row r="21" spans="1:4">
      <c r="A21" s="4" t="s">
        <v>17</v>
      </c>
      <c r="B21" s="51">
        <v>107548.51322399994</v>
      </c>
      <c r="C21" s="51">
        <v>6419.7350000000051</v>
      </c>
      <c r="D21" s="36"/>
    </row>
    <row r="22" spans="1:4">
      <c r="A22" s="30"/>
      <c r="B22" s="46"/>
      <c r="C22" s="46"/>
      <c r="D22" s="30"/>
    </row>
    <row r="23" spans="1:4">
      <c r="A23" s="38" t="s">
        <v>324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12</v>
      </c>
      <c r="B25" s="2">
        <v>34751.207000000002</v>
      </c>
      <c r="C25" s="2">
        <v>1398.9189999999999</v>
      </c>
      <c r="D25" s="41" t="s">
        <v>325</v>
      </c>
    </row>
    <row r="26" spans="1:4">
      <c r="A26" s="39" t="s">
        <v>18</v>
      </c>
      <c r="B26" s="2">
        <v>14638.295000000002</v>
      </c>
      <c r="C26" s="2">
        <v>1281.06</v>
      </c>
      <c r="D26" s="42" t="s">
        <v>326</v>
      </c>
    </row>
    <row r="27" spans="1:4">
      <c r="A27" s="39" t="s">
        <v>20</v>
      </c>
      <c r="B27" s="2">
        <v>10768.486000000001</v>
      </c>
      <c r="C27" s="2">
        <v>101.79899999999999</v>
      </c>
      <c r="D27" s="42" t="s">
        <v>327</v>
      </c>
    </row>
    <row r="28" spans="1:4">
      <c r="A28" s="39" t="s">
        <v>22</v>
      </c>
      <c r="B28" s="2">
        <v>6404.2304670000012</v>
      </c>
      <c r="C28" s="2">
        <v>587.904</v>
      </c>
      <c r="D28" s="42" t="s">
        <v>328</v>
      </c>
    </row>
    <row r="29" spans="1:4">
      <c r="A29" s="39" t="s">
        <v>4</v>
      </c>
      <c r="B29" s="2">
        <v>6067.0640000000012</v>
      </c>
      <c r="C29" s="2">
        <v>402.95099999999985</v>
      </c>
      <c r="D29" s="42" t="s">
        <v>329</v>
      </c>
    </row>
    <row r="30" spans="1:4">
      <c r="A30" s="39" t="s">
        <v>58</v>
      </c>
      <c r="B30" s="2">
        <v>5344.6368740000016</v>
      </c>
      <c r="C30" s="2">
        <v>419.38300000000004</v>
      </c>
      <c r="D30" s="42" t="s">
        <v>330</v>
      </c>
    </row>
    <row r="31" spans="1:4">
      <c r="A31" s="39" t="s">
        <v>21</v>
      </c>
      <c r="B31" s="2">
        <v>5040.4265160000004</v>
      </c>
      <c r="C31" s="2">
        <v>322.654</v>
      </c>
      <c r="D31" s="42" t="s">
        <v>331</v>
      </c>
    </row>
    <row r="32" spans="1:4">
      <c r="A32" s="39" t="s">
        <v>8</v>
      </c>
      <c r="B32" s="2">
        <v>4424.2740000000003</v>
      </c>
      <c r="C32" s="2">
        <v>562.23699999999997</v>
      </c>
      <c r="D32" s="42" t="s">
        <v>332</v>
      </c>
    </row>
    <row r="33" spans="1:4">
      <c r="A33" s="39" t="s">
        <v>24</v>
      </c>
      <c r="B33" s="2">
        <v>4282.1587669999999</v>
      </c>
      <c r="C33" s="2">
        <v>401.16699999999997</v>
      </c>
      <c r="D33" s="42" t="s">
        <v>333</v>
      </c>
    </row>
    <row r="34" spans="1:4">
      <c r="A34" s="39" t="s">
        <v>19</v>
      </c>
      <c r="B34" s="2">
        <v>3639.3341130000003</v>
      </c>
      <c r="C34" s="2">
        <v>238.87200000000001</v>
      </c>
      <c r="D34" s="42" t="s">
        <v>334</v>
      </c>
    </row>
    <row r="35" spans="1:4">
      <c r="A35" s="39" t="s">
        <v>13</v>
      </c>
      <c r="B35" s="2">
        <v>3288.8459999999995</v>
      </c>
      <c r="C35" s="2">
        <v>67.670000000000016</v>
      </c>
      <c r="D35" s="42" t="s">
        <v>335</v>
      </c>
    </row>
    <row r="36" spans="1:4">
      <c r="A36" s="39" t="s">
        <v>64</v>
      </c>
      <c r="B36" s="2">
        <v>2221.596</v>
      </c>
      <c r="C36" s="2">
        <v>162.57300000000001</v>
      </c>
      <c r="D36" s="42" t="s">
        <v>336</v>
      </c>
    </row>
    <row r="37" spans="1:4">
      <c r="A37" s="39" t="s">
        <v>54</v>
      </c>
      <c r="B37" s="2">
        <v>2111.5183110000003</v>
      </c>
      <c r="C37" s="2">
        <v>167.631</v>
      </c>
      <c r="D37" s="42" t="s">
        <v>337</v>
      </c>
    </row>
    <row r="38" spans="1:4">
      <c r="A38" s="39" t="s">
        <v>25</v>
      </c>
      <c r="B38" s="2">
        <v>992.47500000000002</v>
      </c>
      <c r="C38" s="2">
        <v>77.060999999999993</v>
      </c>
      <c r="D38" s="42" t="s">
        <v>338</v>
      </c>
    </row>
    <row r="39" spans="1:4">
      <c r="A39" s="39" t="s">
        <v>73</v>
      </c>
      <c r="B39" s="2">
        <v>788.34</v>
      </c>
      <c r="C39" s="2">
        <v>20.821999999999999</v>
      </c>
      <c r="D39" s="42" t="s">
        <v>339</v>
      </c>
    </row>
    <row r="40" spans="1:4">
      <c r="A40" s="7" t="s">
        <v>122</v>
      </c>
      <c r="B40" s="3">
        <v>2785.6251759999868</v>
      </c>
      <c r="C40" s="3">
        <v>207.03200000000379</v>
      </c>
      <c r="D40" s="37"/>
    </row>
    <row r="41" spans="1:4">
      <c r="A41" s="4" t="s">
        <v>17</v>
      </c>
      <c r="B41" s="51">
        <v>107548.51322400004</v>
      </c>
      <c r="C41" s="51">
        <v>6419.7350000000051</v>
      </c>
      <c r="D41" s="36"/>
    </row>
    <row r="42" spans="1:4">
      <c r="A42" s="18" t="s">
        <v>154</v>
      </c>
    </row>
    <row r="43" spans="1:4">
      <c r="A43" s="52" t="s">
        <v>75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3:J25"/>
  <sheetViews>
    <sheetView showGridLines="0" zoomScaleNormal="100" workbookViewId="0">
      <selection activeCell="H31" sqref="H31"/>
    </sheetView>
  </sheetViews>
  <sheetFormatPr baseColWidth="10" defaultColWidth="11.453125" defaultRowHeight="14.5"/>
  <sheetData>
    <row r="3" spans="2:4">
      <c r="D3" s="5"/>
    </row>
    <row r="4" spans="2:4">
      <c r="D4" s="5"/>
    </row>
    <row r="5" spans="2:4">
      <c r="D5" s="5"/>
    </row>
    <row r="6" spans="2:4">
      <c r="D6" s="5"/>
    </row>
    <row r="7" spans="2:4">
      <c r="D7" s="5"/>
    </row>
    <row r="8" spans="2:4">
      <c r="D8" s="5"/>
    </row>
    <row r="9" spans="2:4">
      <c r="D9" s="5"/>
    </row>
    <row r="10" spans="2:4">
      <c r="D10" s="5"/>
    </row>
    <row r="14" spans="2:4">
      <c r="B14" s="39" t="s">
        <v>24</v>
      </c>
      <c r="C14" s="49">
        <v>50784.179169999996</v>
      </c>
    </row>
    <row r="15" spans="2:4">
      <c r="B15" s="39" t="s">
        <v>4</v>
      </c>
      <c r="C15" s="49">
        <v>16359.000428999998</v>
      </c>
    </row>
    <row r="16" spans="2:4">
      <c r="B16" s="39" t="s">
        <v>12</v>
      </c>
      <c r="C16" s="49">
        <v>15777.782371000003</v>
      </c>
    </row>
    <row r="17" spans="2:10">
      <c r="B17" s="39" t="s">
        <v>19</v>
      </c>
      <c r="C17" s="49">
        <v>9266.9728439999999</v>
      </c>
    </row>
    <row r="18" spans="2:10">
      <c r="B18" s="39" t="s">
        <v>8</v>
      </c>
      <c r="C18" s="49">
        <v>6436.623713</v>
      </c>
    </row>
    <row r="19" spans="2:10">
      <c r="B19" s="39" t="s">
        <v>22</v>
      </c>
      <c r="C19" s="49">
        <v>3263.9658110000005</v>
      </c>
    </row>
    <row r="20" spans="2:10">
      <c r="B20" s="39" t="s">
        <v>20</v>
      </c>
      <c r="C20" s="49">
        <v>1729.501651</v>
      </c>
    </row>
    <row r="21" spans="2:10">
      <c r="B21" s="39" t="s">
        <v>27</v>
      </c>
      <c r="C21" s="49">
        <f>C23-C20-C19-C18-C17-C16-C15-C14</f>
        <v>3930.487234999935</v>
      </c>
    </row>
    <row r="22" spans="2:10">
      <c r="B22" s="39"/>
      <c r="C22" s="49"/>
      <c r="F22" s="30" t="s">
        <v>0</v>
      </c>
      <c r="G22" s="10"/>
      <c r="H22" s="10"/>
      <c r="I22" s="10"/>
      <c r="J22" s="10"/>
    </row>
    <row r="23" spans="2:10">
      <c r="C23" s="51">
        <v>107548.51322399994</v>
      </c>
      <c r="F23" s="10" t="s">
        <v>340</v>
      </c>
      <c r="G23" s="10"/>
      <c r="H23" s="10"/>
      <c r="I23" s="10"/>
      <c r="J23" s="10"/>
    </row>
    <row r="24" spans="2:10">
      <c r="C24" s="61">
        <f>C23-(SUM(C14:C20))</f>
        <v>3930.487234999935</v>
      </c>
      <c r="F24" s="10"/>
      <c r="G24" s="10"/>
      <c r="H24" s="10"/>
      <c r="I24" s="10"/>
      <c r="J24" s="10"/>
    </row>
    <row r="25" spans="2:10">
      <c r="F25" s="8" t="s">
        <v>156</v>
      </c>
      <c r="G25" s="10"/>
      <c r="H25" s="10"/>
      <c r="I25" s="10"/>
      <c r="J25" s="10"/>
    </row>
  </sheetData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3:H14"/>
  <sheetViews>
    <sheetView showGridLines="0" workbookViewId="0">
      <selection activeCell="D10" sqref="D10"/>
    </sheetView>
  </sheetViews>
  <sheetFormatPr baseColWidth="10" defaultColWidth="11.453125" defaultRowHeight="14.5"/>
  <cols>
    <col min="2" max="2" width="14.7265625" customWidth="1"/>
    <col min="3" max="4" width="10.7265625" customWidth="1"/>
  </cols>
  <sheetData>
    <row r="3" spans="2:8" ht="18.5">
      <c r="B3" s="29" t="s">
        <v>76</v>
      </c>
      <c r="C3" s="30"/>
      <c r="D3" s="30"/>
      <c r="E3" s="30"/>
      <c r="G3" s="63" t="s">
        <v>121</v>
      </c>
      <c r="H3" s="64"/>
    </row>
    <row r="4" spans="2:8">
      <c r="B4" s="30"/>
      <c r="C4" s="30"/>
      <c r="D4" s="30"/>
      <c r="E4" s="30"/>
    </row>
    <row r="5" spans="2:8" ht="15.5">
      <c r="B5" s="33" t="s">
        <v>106</v>
      </c>
      <c r="C5" s="32" t="s">
        <v>17</v>
      </c>
      <c r="D5" s="32" t="s">
        <v>33</v>
      </c>
      <c r="E5" s="30"/>
    </row>
    <row r="6" spans="2:8">
      <c r="B6" s="7" t="s">
        <v>77</v>
      </c>
      <c r="C6" s="3">
        <v>118188</v>
      </c>
      <c r="D6" s="7">
        <v>2022</v>
      </c>
      <c r="E6" s="30"/>
    </row>
    <row r="7" spans="2:8">
      <c r="B7" s="26" t="s">
        <v>24</v>
      </c>
      <c r="C7" s="34">
        <v>21962</v>
      </c>
      <c r="D7" s="26">
        <v>2023</v>
      </c>
      <c r="E7" s="30"/>
    </row>
    <row r="8" spans="2:8">
      <c r="B8" s="73" t="s">
        <v>18</v>
      </c>
      <c r="C8" s="74">
        <v>4751</v>
      </c>
      <c r="D8" s="73">
        <v>2010</v>
      </c>
      <c r="E8" s="30"/>
    </row>
    <row r="9" spans="2:8">
      <c r="B9" s="26" t="s">
        <v>20</v>
      </c>
      <c r="C9" s="34">
        <v>2348</v>
      </c>
      <c r="D9" s="26">
        <v>2020</v>
      </c>
      <c r="E9" s="30"/>
    </row>
    <row r="10" spans="2:8">
      <c r="B10" s="7" t="s">
        <v>53</v>
      </c>
      <c r="C10" s="35">
        <v>1581</v>
      </c>
      <c r="D10" s="7">
        <v>2023</v>
      </c>
      <c r="E10" s="30"/>
    </row>
    <row r="11" spans="2:8">
      <c r="B11" s="71" t="s">
        <v>36</v>
      </c>
      <c r="C11" s="72">
        <v>1068</v>
      </c>
      <c r="D11" s="71">
        <v>2022</v>
      </c>
      <c r="E11" s="30"/>
    </row>
    <row r="12" spans="2:8">
      <c r="B12" s="7" t="s">
        <v>12</v>
      </c>
      <c r="C12" s="35">
        <v>313</v>
      </c>
      <c r="D12" s="7">
        <v>2021</v>
      </c>
      <c r="E12" s="30"/>
    </row>
    <row r="13" spans="2:8">
      <c r="B13" s="26" t="s">
        <v>78</v>
      </c>
      <c r="C13" s="26">
        <v>706</v>
      </c>
      <c r="D13" s="26">
        <v>2023</v>
      </c>
      <c r="E13" s="30"/>
    </row>
    <row r="14" spans="2:8">
      <c r="B14" s="18" t="s">
        <v>103</v>
      </c>
      <c r="C14" s="30"/>
      <c r="D14" s="30"/>
      <c r="E14" s="30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43"/>
  <sheetViews>
    <sheetView showGridLines="0" zoomScaleNormal="100" workbookViewId="0">
      <selection activeCell="B21" sqref="B21"/>
    </sheetView>
  </sheetViews>
  <sheetFormatPr baseColWidth="10" defaultColWidth="11.453125" defaultRowHeight="14.5"/>
  <cols>
    <col min="1" max="1" width="13.7265625" customWidth="1"/>
    <col min="2" max="3" width="12.7265625" customWidth="1"/>
    <col min="4" max="4" width="65.7265625" customWidth="1"/>
  </cols>
  <sheetData>
    <row r="1" spans="1:4" ht="20">
      <c r="A1" s="23" t="s">
        <v>79</v>
      </c>
    </row>
    <row r="2" spans="1:4" ht="11.25" customHeight="1"/>
    <row r="3" spans="1:4">
      <c r="A3" s="38" t="s">
        <v>341</v>
      </c>
      <c r="B3" s="43"/>
      <c r="C3" s="43"/>
      <c r="D3" s="40"/>
    </row>
    <row r="4" spans="1:4">
      <c r="A4" s="38"/>
      <c r="B4" s="44" t="s">
        <v>2</v>
      </c>
      <c r="C4" s="45"/>
      <c r="D4" s="38" t="s">
        <v>80</v>
      </c>
    </row>
    <row r="5" spans="1:4">
      <c r="A5" s="39" t="s">
        <v>4</v>
      </c>
      <c r="B5" s="2">
        <v>152499.63688900002</v>
      </c>
      <c r="C5" s="2">
        <v>0</v>
      </c>
      <c r="D5" s="41" t="s">
        <v>342</v>
      </c>
    </row>
    <row r="6" spans="1:4">
      <c r="A6" s="39" t="s">
        <v>13</v>
      </c>
      <c r="B6" s="2">
        <v>60698.498068999994</v>
      </c>
      <c r="C6" s="2">
        <v>0</v>
      </c>
      <c r="D6" s="42" t="s">
        <v>343</v>
      </c>
    </row>
    <row r="7" spans="1:4">
      <c r="A7" s="39" t="s">
        <v>81</v>
      </c>
      <c r="B7" s="2">
        <v>41589.844000000005</v>
      </c>
      <c r="C7" s="2">
        <v>0</v>
      </c>
      <c r="D7" s="42" t="s">
        <v>344</v>
      </c>
    </row>
    <row r="8" spans="1:4">
      <c r="A8" s="39" t="s">
        <v>15</v>
      </c>
      <c r="B8" s="2">
        <v>23081.005326999999</v>
      </c>
      <c r="C8" s="2">
        <v>0</v>
      </c>
      <c r="D8" s="42" t="s">
        <v>345</v>
      </c>
    </row>
    <row r="9" spans="1:4">
      <c r="A9" s="39" t="s">
        <v>68</v>
      </c>
      <c r="B9" s="2">
        <v>22677.768</v>
      </c>
      <c r="C9" s="2">
        <v>0</v>
      </c>
      <c r="D9" s="42" t="s">
        <v>346</v>
      </c>
    </row>
    <row r="10" spans="1:4">
      <c r="A10" s="39" t="s">
        <v>82</v>
      </c>
      <c r="B10" s="2">
        <v>16995.720000000005</v>
      </c>
      <c r="C10" s="2">
        <v>0</v>
      </c>
      <c r="D10" s="42" t="s">
        <v>347</v>
      </c>
    </row>
    <row r="11" spans="1:4">
      <c r="A11" s="39" t="s">
        <v>12</v>
      </c>
      <c r="B11" s="2">
        <v>16596.025958000002</v>
      </c>
      <c r="C11" s="2">
        <v>0</v>
      </c>
      <c r="D11" s="42" t="s">
        <v>348</v>
      </c>
    </row>
    <row r="12" spans="1:4">
      <c r="A12" s="39" t="s">
        <v>36</v>
      </c>
      <c r="B12" s="2">
        <v>16132.654</v>
      </c>
      <c r="C12" s="2">
        <v>0</v>
      </c>
      <c r="D12" s="42" t="s">
        <v>349</v>
      </c>
    </row>
    <row r="13" spans="1:4">
      <c r="A13" s="39" t="s">
        <v>5</v>
      </c>
      <c r="B13" s="2">
        <v>13086.487999999999</v>
      </c>
      <c r="C13" s="2">
        <v>0</v>
      </c>
      <c r="D13" s="42" t="s">
        <v>350</v>
      </c>
    </row>
    <row r="14" spans="1:4">
      <c r="A14" s="39" t="s">
        <v>47</v>
      </c>
      <c r="B14" s="2">
        <v>12844.979666000001</v>
      </c>
      <c r="C14" s="2">
        <v>0</v>
      </c>
      <c r="D14" s="42" t="s">
        <v>351</v>
      </c>
    </row>
    <row r="15" spans="1:4">
      <c r="A15" s="39" t="s">
        <v>98</v>
      </c>
      <c r="B15" s="2">
        <v>10502.411120999999</v>
      </c>
      <c r="C15" s="2">
        <v>0</v>
      </c>
      <c r="D15" s="42" t="s">
        <v>352</v>
      </c>
    </row>
    <row r="16" spans="1:4">
      <c r="A16" s="39" t="s">
        <v>8</v>
      </c>
      <c r="B16" s="2">
        <v>10017.285628000001</v>
      </c>
      <c r="C16" s="2">
        <v>0</v>
      </c>
      <c r="D16" s="42" t="s">
        <v>353</v>
      </c>
    </row>
    <row r="17" spans="1:4">
      <c r="A17" s="39" t="s">
        <v>24</v>
      </c>
      <c r="B17" s="2">
        <v>9887.0580929999996</v>
      </c>
      <c r="C17" s="2">
        <v>0</v>
      </c>
      <c r="D17" s="42" t="s">
        <v>354</v>
      </c>
    </row>
    <row r="18" spans="1:4">
      <c r="A18" s="39" t="s">
        <v>43</v>
      </c>
      <c r="B18" s="2">
        <v>9634.0638130000007</v>
      </c>
      <c r="C18" s="2">
        <v>0</v>
      </c>
      <c r="D18" s="42" t="s">
        <v>355</v>
      </c>
    </row>
    <row r="19" spans="1:4">
      <c r="A19" s="39" t="s">
        <v>19</v>
      </c>
      <c r="B19" s="2">
        <v>8659.1088670000026</v>
      </c>
      <c r="C19" s="2">
        <v>0</v>
      </c>
      <c r="D19" s="42" t="s">
        <v>356</v>
      </c>
    </row>
    <row r="20" spans="1:4">
      <c r="A20" s="7" t="s">
        <v>122</v>
      </c>
      <c r="B20" s="3">
        <v>36259.265549000585</v>
      </c>
      <c r="C20" s="3">
        <v>0</v>
      </c>
      <c r="D20" s="37"/>
    </row>
    <row r="21" spans="1:4">
      <c r="A21" s="4" t="s">
        <v>17</v>
      </c>
      <c r="B21" s="51">
        <v>461161.81298000051</v>
      </c>
      <c r="C21" s="58">
        <v>0</v>
      </c>
      <c r="D21" s="36"/>
    </row>
    <row r="22" spans="1:4">
      <c r="A22" s="30"/>
      <c r="B22" s="46"/>
      <c r="C22" s="46"/>
      <c r="D22" s="30"/>
    </row>
    <row r="23" spans="1:4">
      <c r="A23" s="38" t="s">
        <v>357</v>
      </c>
      <c r="B23" s="47"/>
      <c r="C23" s="47"/>
      <c r="D23" s="40"/>
    </row>
    <row r="24" spans="1:4">
      <c r="A24" s="38"/>
      <c r="B24" s="48" t="s">
        <v>2</v>
      </c>
      <c r="C24" s="48"/>
      <c r="D24" s="38" t="s">
        <v>83</v>
      </c>
    </row>
    <row r="25" spans="1:4">
      <c r="A25" s="39" t="s">
        <v>4</v>
      </c>
      <c r="B25" s="2">
        <v>257292.61200000005</v>
      </c>
      <c r="C25" s="2">
        <v>0</v>
      </c>
      <c r="D25" s="41" t="s">
        <v>358</v>
      </c>
    </row>
    <row r="26" spans="1:4">
      <c r="A26" s="39" t="s">
        <v>12</v>
      </c>
      <c r="B26" s="2">
        <v>66829.815000000002</v>
      </c>
      <c r="C26" s="2">
        <v>0</v>
      </c>
      <c r="D26" s="42" t="s">
        <v>359</v>
      </c>
    </row>
    <row r="27" spans="1:4">
      <c r="A27" s="39" t="s">
        <v>18</v>
      </c>
      <c r="B27" s="2">
        <v>27521.35400000001</v>
      </c>
      <c r="C27" s="2">
        <v>0</v>
      </c>
      <c r="D27" s="42" t="s">
        <v>360</v>
      </c>
    </row>
    <row r="28" spans="1:4">
      <c r="A28" s="39" t="s">
        <v>13</v>
      </c>
      <c r="B28" s="2">
        <v>18589.267999999996</v>
      </c>
      <c r="C28" s="2">
        <v>0</v>
      </c>
      <c r="D28" s="42" t="s">
        <v>361</v>
      </c>
    </row>
    <row r="29" spans="1:4">
      <c r="A29" s="39" t="s">
        <v>19</v>
      </c>
      <c r="B29" s="2">
        <v>11132.357092999999</v>
      </c>
      <c r="C29" s="2">
        <v>0</v>
      </c>
      <c r="D29" s="42" t="s">
        <v>362</v>
      </c>
    </row>
    <row r="30" spans="1:4">
      <c r="A30" s="39" t="s">
        <v>22</v>
      </c>
      <c r="B30" s="2">
        <v>10206.950057000004</v>
      </c>
      <c r="C30" s="2">
        <v>0</v>
      </c>
      <c r="D30" s="42" t="s">
        <v>363</v>
      </c>
    </row>
    <row r="31" spans="1:4">
      <c r="A31" s="39" t="s">
        <v>20</v>
      </c>
      <c r="B31" s="2">
        <v>9394.5439999999999</v>
      </c>
      <c r="C31" s="2">
        <v>0</v>
      </c>
      <c r="D31" s="42" t="s">
        <v>364</v>
      </c>
    </row>
    <row r="32" spans="1:4">
      <c r="A32" s="39" t="s">
        <v>15</v>
      </c>
      <c r="B32" s="2">
        <v>8363.4660000000003</v>
      </c>
      <c r="C32" s="2">
        <v>0</v>
      </c>
      <c r="D32" s="42" t="s">
        <v>365</v>
      </c>
    </row>
    <row r="33" spans="1:4">
      <c r="A33" s="39" t="s">
        <v>8</v>
      </c>
      <c r="B33" s="2">
        <v>8118.7369999999983</v>
      </c>
      <c r="C33" s="2">
        <v>0</v>
      </c>
      <c r="D33" s="42" t="s">
        <v>366</v>
      </c>
    </row>
    <row r="34" spans="1:4">
      <c r="A34" s="39" t="s">
        <v>21</v>
      </c>
      <c r="B34" s="2">
        <v>7809.0759710000002</v>
      </c>
      <c r="C34" s="2">
        <v>0</v>
      </c>
      <c r="D34" s="42" t="s">
        <v>367</v>
      </c>
    </row>
    <row r="35" spans="1:4">
      <c r="A35" s="39" t="s">
        <v>25</v>
      </c>
      <c r="B35" s="2">
        <v>4224.8949999999995</v>
      </c>
      <c r="C35" s="2">
        <v>0</v>
      </c>
      <c r="D35" s="42" t="s">
        <v>368</v>
      </c>
    </row>
    <row r="36" spans="1:4">
      <c r="A36" s="39" t="s">
        <v>23</v>
      </c>
      <c r="B36" s="2">
        <v>4162.3150000000005</v>
      </c>
      <c r="C36" s="2">
        <v>0</v>
      </c>
      <c r="D36" s="42" t="s">
        <v>369</v>
      </c>
    </row>
    <row r="37" spans="1:4">
      <c r="A37" s="39" t="s">
        <v>58</v>
      </c>
      <c r="B37" s="2">
        <v>4062.2720999999997</v>
      </c>
      <c r="C37" s="2">
        <v>0</v>
      </c>
      <c r="D37" s="42" t="s">
        <v>370</v>
      </c>
    </row>
    <row r="38" spans="1:4">
      <c r="A38" s="39" t="s">
        <v>24</v>
      </c>
      <c r="B38" s="2">
        <v>3668.0875680000004</v>
      </c>
      <c r="C38" s="2">
        <v>0</v>
      </c>
      <c r="D38" s="42" t="s">
        <v>371</v>
      </c>
    </row>
    <row r="39" spans="1:4">
      <c r="A39" s="39" t="s">
        <v>59</v>
      </c>
      <c r="B39" s="2">
        <v>2927.4129999999996</v>
      </c>
      <c r="C39" s="2">
        <v>0</v>
      </c>
      <c r="D39" s="42" t="s">
        <v>372</v>
      </c>
    </row>
    <row r="40" spans="1:4">
      <c r="A40" s="7" t="s">
        <v>122</v>
      </c>
      <c r="B40" s="3">
        <v>16858.651191000477</v>
      </c>
      <c r="C40" s="3">
        <v>0</v>
      </c>
      <c r="D40" s="37"/>
    </row>
    <row r="41" spans="1:4">
      <c r="A41" s="4" t="s">
        <v>17</v>
      </c>
      <c r="B41" s="51">
        <v>461161.81298000051</v>
      </c>
      <c r="C41" s="58">
        <v>0</v>
      </c>
      <c r="D41" s="36"/>
    </row>
    <row r="42" spans="1:4">
      <c r="A42" s="18" t="s">
        <v>154</v>
      </c>
    </row>
    <row r="43" spans="1:4">
      <c r="A43" s="52" t="s">
        <v>100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C11:K25"/>
  <sheetViews>
    <sheetView showGridLines="0" tabSelected="1" zoomScaleNormal="100" workbookViewId="0">
      <selection sqref="A1:XFD1048576"/>
    </sheetView>
  </sheetViews>
  <sheetFormatPr baseColWidth="10" defaultColWidth="11.453125" defaultRowHeight="14.5"/>
  <sheetData>
    <row r="11" spans="3:5">
      <c r="C11" t="s">
        <v>4</v>
      </c>
      <c r="E11">
        <v>826899.76600000006</v>
      </c>
    </row>
    <row r="12" spans="3:5">
      <c r="C12" t="s">
        <v>5</v>
      </c>
      <c r="E12">
        <v>307149.78200000001</v>
      </c>
    </row>
    <row r="13" spans="3:5">
      <c r="C13" t="s">
        <v>7</v>
      </c>
      <c r="E13">
        <v>237755.75699999995</v>
      </c>
    </row>
    <row r="14" spans="3:5">
      <c r="C14" t="s">
        <v>6</v>
      </c>
      <c r="E14">
        <v>164106.64399999994</v>
      </c>
    </row>
    <row r="15" spans="3:5">
      <c r="C15" t="s">
        <v>9</v>
      </c>
      <c r="E15">
        <v>45130.192999999999</v>
      </c>
    </row>
    <row r="16" spans="3:5">
      <c r="C16" t="s">
        <v>10</v>
      </c>
      <c r="E16">
        <v>28670.303</v>
      </c>
    </row>
    <row r="19" spans="3:11">
      <c r="D19" s="19">
        <v>100</v>
      </c>
    </row>
    <row r="21" spans="3:11">
      <c r="C21" t="s">
        <v>27</v>
      </c>
      <c r="E21" s="9">
        <f>E22-E16-E15-E14-E13-E12-E11</f>
        <v>56036.669806001126</v>
      </c>
    </row>
    <row r="22" spans="3:11">
      <c r="E22">
        <v>1665749.1148060011</v>
      </c>
      <c r="G22" s="30" t="s">
        <v>29</v>
      </c>
      <c r="H22" s="10"/>
      <c r="I22" s="10"/>
      <c r="J22" s="10"/>
      <c r="K22" s="10"/>
    </row>
    <row r="23" spans="3:11">
      <c r="E23" s="9"/>
      <c r="G23" s="10" t="s">
        <v>155</v>
      </c>
      <c r="H23" s="10"/>
      <c r="I23" s="10"/>
      <c r="J23" s="10"/>
      <c r="K23" s="10"/>
    </row>
    <row r="24" spans="3:11">
      <c r="G24" s="10"/>
      <c r="H24" s="10"/>
      <c r="I24" s="10"/>
      <c r="J24" s="10"/>
      <c r="K24" s="10"/>
    </row>
    <row r="25" spans="3:11">
      <c r="G25" s="8" t="s">
        <v>156</v>
      </c>
      <c r="H25" s="10"/>
      <c r="I25" s="10"/>
      <c r="J25" s="10"/>
      <c r="K25" s="10"/>
    </row>
  </sheetData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13:J26"/>
  <sheetViews>
    <sheetView showGridLines="0" zoomScaleNormal="100" workbookViewId="0">
      <selection activeCell="F23" sqref="F23"/>
    </sheetView>
  </sheetViews>
  <sheetFormatPr baseColWidth="10" defaultColWidth="11.453125" defaultRowHeight="14.5"/>
  <sheetData>
    <row r="13" spans="2:3">
      <c r="B13" s="39"/>
      <c r="C13" s="2"/>
    </row>
    <row r="14" spans="2:3">
      <c r="B14" s="39" t="s">
        <v>4</v>
      </c>
      <c r="C14" s="2">
        <v>152499.63688900002</v>
      </c>
    </row>
    <row r="15" spans="2:3">
      <c r="B15" s="39" t="s">
        <v>13</v>
      </c>
      <c r="C15" s="2">
        <v>60698.498068999994</v>
      </c>
    </row>
    <row r="16" spans="2:3">
      <c r="B16" s="39" t="s">
        <v>81</v>
      </c>
      <c r="C16" s="2">
        <v>41589.844000000005</v>
      </c>
    </row>
    <row r="17" spans="2:10">
      <c r="B17" s="39" t="s">
        <v>15</v>
      </c>
      <c r="C17" s="2">
        <v>23081.005326999999</v>
      </c>
    </row>
    <row r="18" spans="2:10">
      <c r="B18" s="39" t="s">
        <v>68</v>
      </c>
      <c r="C18" s="2">
        <v>22677.768</v>
      </c>
    </row>
    <row r="19" spans="2:10">
      <c r="B19" s="39" t="s">
        <v>82</v>
      </c>
      <c r="C19" s="2">
        <v>16995.720000000005</v>
      </c>
    </row>
    <row r="20" spans="2:10">
      <c r="B20" s="39" t="s">
        <v>12</v>
      </c>
      <c r="C20" s="2">
        <v>16596.025958000002</v>
      </c>
    </row>
    <row r="21" spans="2:10">
      <c r="B21" s="39" t="s">
        <v>36</v>
      </c>
      <c r="C21" s="2">
        <v>16132.654</v>
      </c>
    </row>
    <row r="22" spans="2:10">
      <c r="B22" s="7" t="s">
        <v>27</v>
      </c>
      <c r="C22" s="5">
        <f>C23-C21-C20-C19-C18-C17-C16-C15-C14</f>
        <v>110890.66073700058</v>
      </c>
      <c r="F22" t="s">
        <v>0</v>
      </c>
    </row>
    <row r="23" spans="2:10">
      <c r="B23" s="7"/>
      <c r="C23" s="50">
        <v>461161.81298000051</v>
      </c>
      <c r="F23" s="10" t="s">
        <v>373</v>
      </c>
      <c r="G23" s="10"/>
      <c r="H23" s="10"/>
      <c r="I23" s="10"/>
      <c r="J23" s="10"/>
    </row>
    <row r="24" spans="2:10">
      <c r="C24" s="61">
        <f>C23-(SUM(C14:C21))</f>
        <v>110890.66073700052</v>
      </c>
      <c r="F24" s="10"/>
      <c r="G24" s="10"/>
      <c r="H24" s="10"/>
      <c r="I24" s="10"/>
      <c r="J24" s="10"/>
    </row>
    <row r="25" spans="2:10">
      <c r="C25" s="5"/>
      <c r="F25" s="8" t="s">
        <v>156</v>
      </c>
      <c r="G25" s="10"/>
      <c r="H25" s="10"/>
      <c r="I25" s="10"/>
      <c r="J25" s="10"/>
    </row>
    <row r="26" spans="2:10">
      <c r="C26" s="5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3:H13"/>
  <sheetViews>
    <sheetView showGridLines="0" workbookViewId="0">
      <selection activeCell="E8" sqref="E8"/>
    </sheetView>
  </sheetViews>
  <sheetFormatPr baseColWidth="10" defaultColWidth="11.453125" defaultRowHeight="14.5"/>
  <cols>
    <col min="2" max="2" width="14.7265625" customWidth="1"/>
    <col min="3" max="4" width="10.7265625" customWidth="1"/>
  </cols>
  <sheetData>
    <row r="3" spans="2:8" ht="18.5">
      <c r="G3" s="63" t="s">
        <v>121</v>
      </c>
      <c r="H3" s="64"/>
    </row>
    <row r="5" spans="2:8" ht="15.5">
      <c r="B5" s="29" t="s">
        <v>84</v>
      </c>
      <c r="C5" s="30"/>
      <c r="D5" s="30"/>
      <c r="E5" s="30"/>
      <c r="F5" s="30"/>
    </row>
    <row r="6" spans="2:8">
      <c r="B6" s="30"/>
      <c r="C6" s="30"/>
      <c r="D6" s="30"/>
      <c r="E6" s="30"/>
      <c r="F6" s="30"/>
    </row>
    <row r="7" spans="2:8" ht="28.5" customHeight="1">
      <c r="B7" s="33" t="s">
        <v>106</v>
      </c>
      <c r="C7" s="25" t="s">
        <v>17</v>
      </c>
      <c r="D7" s="25" t="s">
        <v>33</v>
      </c>
      <c r="E7" s="30"/>
      <c r="F7" s="30"/>
    </row>
    <row r="8" spans="2:8">
      <c r="B8" s="7" t="s">
        <v>51</v>
      </c>
      <c r="C8" s="3">
        <v>8557</v>
      </c>
      <c r="D8" s="7">
        <v>2020</v>
      </c>
      <c r="E8" s="30"/>
      <c r="F8" s="30"/>
    </row>
    <row r="9" spans="2:8">
      <c r="B9" s="7" t="s">
        <v>13</v>
      </c>
      <c r="C9" s="3">
        <v>3082</v>
      </c>
      <c r="D9" s="7">
        <v>2007</v>
      </c>
      <c r="E9" s="30"/>
      <c r="F9" s="30"/>
    </row>
    <row r="10" spans="2:8">
      <c r="B10" s="7" t="s">
        <v>40</v>
      </c>
      <c r="C10" s="7">
        <v>573</v>
      </c>
      <c r="D10" s="7">
        <v>2021</v>
      </c>
      <c r="E10" s="30"/>
      <c r="F10" s="30"/>
    </row>
    <row r="11" spans="2:8">
      <c r="B11" s="7" t="s">
        <v>26</v>
      </c>
      <c r="C11" s="3">
        <v>193</v>
      </c>
      <c r="D11" s="7">
        <v>2010</v>
      </c>
      <c r="E11" s="30"/>
      <c r="F11" s="30"/>
    </row>
    <row r="12" spans="2:8">
      <c r="B12" s="18" t="s">
        <v>103</v>
      </c>
      <c r="C12" s="18"/>
      <c r="D12" s="18"/>
      <c r="E12" s="30"/>
      <c r="F12" s="30"/>
    </row>
    <row r="13" spans="2:8">
      <c r="B13" s="20"/>
      <c r="C13" s="18"/>
      <c r="D13" s="18"/>
      <c r="E13" s="30"/>
      <c r="F13" s="30"/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44"/>
  <sheetViews>
    <sheetView showGridLines="0" topLeftCell="A3" zoomScaleNormal="100" workbookViewId="0">
      <selection activeCell="B22" sqref="B22"/>
    </sheetView>
  </sheetViews>
  <sheetFormatPr baseColWidth="10" defaultColWidth="11.453125" defaultRowHeight="14.5"/>
  <cols>
    <col min="1" max="1" width="13.7265625" customWidth="1"/>
    <col min="2" max="3" width="12.7265625" customWidth="1"/>
    <col min="4" max="4" width="65.7265625" customWidth="1"/>
  </cols>
  <sheetData>
    <row r="1" spans="1:4" ht="20">
      <c r="A1" s="23" t="s">
        <v>108</v>
      </c>
    </row>
    <row r="4" spans="1:4">
      <c r="A4" s="38" t="s">
        <v>374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804488.7311780001</v>
      </c>
      <c r="C6" s="2">
        <v>392264.93400000001</v>
      </c>
      <c r="D6" s="41" t="s">
        <v>375</v>
      </c>
    </row>
    <row r="7" spans="1:4">
      <c r="A7" s="39" t="s">
        <v>24</v>
      </c>
      <c r="B7" s="2">
        <v>74171.022676000008</v>
      </c>
      <c r="C7" s="2">
        <v>40484.619999999995</v>
      </c>
      <c r="D7" s="42" t="s">
        <v>376</v>
      </c>
    </row>
    <row r="8" spans="1:4">
      <c r="A8" s="39" t="s">
        <v>12</v>
      </c>
      <c r="B8" s="2">
        <v>66315.022212000011</v>
      </c>
      <c r="C8" s="2">
        <v>36769.533999999992</v>
      </c>
      <c r="D8" s="42" t="s">
        <v>377</v>
      </c>
    </row>
    <row r="9" spans="1:4">
      <c r="A9" s="39" t="s">
        <v>8</v>
      </c>
      <c r="B9" s="2">
        <v>47525.194810999994</v>
      </c>
      <c r="C9" s="2">
        <v>19184.632000000005</v>
      </c>
      <c r="D9" s="42" t="s">
        <v>378</v>
      </c>
    </row>
    <row r="10" spans="1:4">
      <c r="A10" s="39" t="s">
        <v>13</v>
      </c>
      <c r="B10" s="2">
        <v>30670.753509999991</v>
      </c>
      <c r="C10" s="2">
        <v>9765.9569999999985</v>
      </c>
      <c r="D10" s="42" t="s">
        <v>379</v>
      </c>
    </row>
    <row r="11" spans="1:4">
      <c r="A11" s="39" t="s">
        <v>15</v>
      </c>
      <c r="B11" s="2">
        <v>23793.851740000006</v>
      </c>
      <c r="C11" s="2">
        <v>8316.1239999999998</v>
      </c>
      <c r="D11" s="42" t="s">
        <v>380</v>
      </c>
    </row>
    <row r="12" spans="1:4">
      <c r="A12" s="39" t="s">
        <v>19</v>
      </c>
      <c r="B12" s="2">
        <v>6101.0060100000001</v>
      </c>
      <c r="C12" s="2">
        <v>1952.4590000000001</v>
      </c>
      <c r="D12" s="42" t="s">
        <v>381</v>
      </c>
    </row>
    <row r="13" spans="1:4">
      <c r="A13" s="39" t="s">
        <v>22</v>
      </c>
      <c r="B13" s="2">
        <v>3969.5532520000002</v>
      </c>
      <c r="C13" s="2">
        <v>2397.721</v>
      </c>
      <c r="D13" s="42" t="s">
        <v>382</v>
      </c>
    </row>
    <row r="14" spans="1:4">
      <c r="A14" s="39" t="s">
        <v>54</v>
      </c>
      <c r="B14" s="2">
        <v>3805.8367629999998</v>
      </c>
      <c r="C14" s="2">
        <v>1581.836</v>
      </c>
      <c r="D14" s="42" t="s">
        <v>383</v>
      </c>
    </row>
    <row r="15" spans="1:4">
      <c r="A15" s="39" t="s">
        <v>44</v>
      </c>
      <c r="B15" s="2">
        <v>2768.5006420000004</v>
      </c>
      <c r="C15" s="2">
        <v>5264.5829999999996</v>
      </c>
      <c r="D15" s="42" t="s">
        <v>384</v>
      </c>
    </row>
    <row r="16" spans="1:4">
      <c r="A16" s="39" t="s">
        <v>47</v>
      </c>
      <c r="B16" s="2">
        <v>2350.6639530000007</v>
      </c>
      <c r="C16" s="2">
        <v>705.65199999999993</v>
      </c>
      <c r="D16" s="42" t="s">
        <v>385</v>
      </c>
    </row>
    <row r="17" spans="1:4">
      <c r="A17" s="39" t="s">
        <v>59</v>
      </c>
      <c r="B17" s="2">
        <v>1982.4781849999999</v>
      </c>
      <c r="C17" s="2">
        <v>1280.4030000000002</v>
      </c>
      <c r="D17" s="42" t="s">
        <v>386</v>
      </c>
    </row>
    <row r="18" spans="1:4">
      <c r="A18" s="39" t="s">
        <v>20</v>
      </c>
      <c r="B18" s="2">
        <v>1490.8526049999998</v>
      </c>
      <c r="C18" s="2">
        <v>2770.0639999999999</v>
      </c>
      <c r="D18" s="42" t="s">
        <v>387</v>
      </c>
    </row>
    <row r="19" spans="1:4">
      <c r="A19" s="39" t="s">
        <v>107</v>
      </c>
      <c r="B19" s="2">
        <v>1485.467944</v>
      </c>
      <c r="C19" s="2">
        <v>709.60299999999984</v>
      </c>
      <c r="D19" s="42" t="s">
        <v>388</v>
      </c>
    </row>
    <row r="20" spans="1:4">
      <c r="A20" s="39" t="s">
        <v>14</v>
      </c>
      <c r="B20" s="2">
        <v>1230.7230000000002</v>
      </c>
      <c r="C20" s="2">
        <v>405.815</v>
      </c>
      <c r="D20" s="42" t="s">
        <v>389</v>
      </c>
    </row>
    <row r="21" spans="1:4">
      <c r="A21" s="7" t="s">
        <v>122</v>
      </c>
      <c r="B21" s="3">
        <v>6188.0003670009319</v>
      </c>
      <c r="C21" s="3">
        <v>4113.1660000000265</v>
      </c>
      <c r="D21" s="37"/>
    </row>
    <row r="22" spans="1:4">
      <c r="A22" s="4" t="s">
        <v>17</v>
      </c>
      <c r="B22" s="51">
        <v>1078337.6588480007</v>
      </c>
      <c r="C22" s="51">
        <v>527967.103</v>
      </c>
      <c r="D22" s="36"/>
    </row>
    <row r="23" spans="1:4">
      <c r="A23" s="30"/>
      <c r="B23" s="46"/>
      <c r="C23" s="46"/>
      <c r="D23" s="30"/>
    </row>
    <row r="24" spans="1:4">
      <c r="A24" s="38" t="s">
        <v>390</v>
      </c>
      <c r="B24" s="47"/>
      <c r="C24" s="47"/>
      <c r="D24" s="40"/>
    </row>
    <row r="25" spans="1:4">
      <c r="A25" s="38"/>
      <c r="B25" s="48" t="s">
        <v>2</v>
      </c>
      <c r="C25" s="48" t="s">
        <v>3</v>
      </c>
      <c r="D25" s="38" t="s">
        <v>83</v>
      </c>
    </row>
    <row r="26" spans="1:4">
      <c r="A26" s="39" t="s">
        <v>12</v>
      </c>
      <c r="B26" s="2">
        <v>350017.91800000001</v>
      </c>
      <c r="C26" s="2">
        <v>197429.40600000002</v>
      </c>
      <c r="D26" s="41" t="s">
        <v>391</v>
      </c>
    </row>
    <row r="27" spans="1:4">
      <c r="A27" s="39" t="s">
        <v>18</v>
      </c>
      <c r="B27" s="2">
        <v>142332.46300000002</v>
      </c>
      <c r="C27" s="2">
        <v>53282.304999999993</v>
      </c>
      <c r="D27" s="42" t="s">
        <v>392</v>
      </c>
    </row>
    <row r="28" spans="1:4">
      <c r="A28" s="39" t="s">
        <v>13</v>
      </c>
      <c r="B28" s="2">
        <v>99146.629000000001</v>
      </c>
      <c r="C28" s="2">
        <v>25328.118000000002</v>
      </c>
      <c r="D28" s="42" t="s">
        <v>393</v>
      </c>
    </row>
    <row r="29" spans="1:4">
      <c r="A29" s="39" t="s">
        <v>19</v>
      </c>
      <c r="B29" s="2">
        <v>63588.661878999992</v>
      </c>
      <c r="C29" s="2">
        <v>41112.273999999998</v>
      </c>
      <c r="D29" s="42" t="s">
        <v>394</v>
      </c>
    </row>
    <row r="30" spans="1:4">
      <c r="A30" s="39" t="s">
        <v>4</v>
      </c>
      <c r="B30" s="2">
        <v>54012.784999999996</v>
      </c>
      <c r="C30" s="2">
        <v>23069.405000000002</v>
      </c>
      <c r="D30" s="42" t="s">
        <v>395</v>
      </c>
    </row>
    <row r="31" spans="1:4">
      <c r="A31" s="39" t="s">
        <v>21</v>
      </c>
      <c r="B31" s="2">
        <v>48592.796686999995</v>
      </c>
      <c r="C31" s="2">
        <v>19768.805</v>
      </c>
      <c r="D31" s="42" t="s">
        <v>396</v>
      </c>
    </row>
    <row r="32" spans="1:4">
      <c r="A32" s="39" t="s">
        <v>24</v>
      </c>
      <c r="B32" s="2">
        <v>38925.994806999981</v>
      </c>
      <c r="C32" s="2">
        <v>25088.193000000003</v>
      </c>
      <c r="D32" s="42" t="s">
        <v>397</v>
      </c>
    </row>
    <row r="33" spans="1:4">
      <c r="A33" s="39" t="s">
        <v>20</v>
      </c>
      <c r="B33" s="2">
        <v>36277.340999999993</v>
      </c>
      <c r="C33" s="2">
        <v>16246.499</v>
      </c>
      <c r="D33" s="42" t="s">
        <v>398</v>
      </c>
    </row>
    <row r="34" spans="1:4">
      <c r="A34" s="39" t="s">
        <v>8</v>
      </c>
      <c r="B34" s="2">
        <v>34997.762000000002</v>
      </c>
      <c r="C34" s="2">
        <v>16694.580999999998</v>
      </c>
      <c r="D34" s="42" t="s">
        <v>399</v>
      </c>
    </row>
    <row r="35" spans="1:4">
      <c r="A35" s="39" t="s">
        <v>22</v>
      </c>
      <c r="B35" s="2">
        <v>33109.285150999996</v>
      </c>
      <c r="C35" s="2">
        <v>18871.254000000001</v>
      </c>
      <c r="D35" s="42" t="s">
        <v>400</v>
      </c>
    </row>
    <row r="36" spans="1:4">
      <c r="A36" s="39" t="s">
        <v>58</v>
      </c>
      <c r="B36" s="2">
        <v>28919.664915999998</v>
      </c>
      <c r="C36" s="2">
        <v>14297.770999999999</v>
      </c>
      <c r="D36" s="42" t="s">
        <v>401</v>
      </c>
    </row>
    <row r="37" spans="1:4">
      <c r="A37" s="39" t="s">
        <v>25</v>
      </c>
      <c r="B37" s="2">
        <v>22139.321</v>
      </c>
      <c r="C37" s="2">
        <v>9136.1929999999993</v>
      </c>
      <c r="D37" s="42" t="s">
        <v>402</v>
      </c>
    </row>
    <row r="38" spans="1:4">
      <c r="A38" s="39" t="s">
        <v>15</v>
      </c>
      <c r="B38" s="2">
        <v>18681.549000000006</v>
      </c>
      <c r="C38" s="2">
        <v>13901.929</v>
      </c>
      <c r="D38" s="42" t="s">
        <v>403</v>
      </c>
    </row>
    <row r="39" spans="1:4">
      <c r="A39" s="39" t="s">
        <v>54</v>
      </c>
      <c r="B39" s="2">
        <v>18483.491038000004</v>
      </c>
      <c r="C39" s="2">
        <v>9404.117000000002</v>
      </c>
      <c r="D39" s="42" t="s">
        <v>404</v>
      </c>
    </row>
    <row r="40" spans="1:4">
      <c r="A40" s="39" t="s">
        <v>47</v>
      </c>
      <c r="B40" s="2">
        <v>16138.025999999998</v>
      </c>
      <c r="C40" s="2">
        <v>6906.5679999999993</v>
      </c>
      <c r="D40" s="42" t="s">
        <v>405</v>
      </c>
    </row>
    <row r="41" spans="1:4">
      <c r="A41" s="7" t="s">
        <v>122</v>
      </c>
      <c r="B41" s="3">
        <v>72973.97037000081</v>
      </c>
      <c r="C41" s="3">
        <v>37429.684999999823</v>
      </c>
      <c r="D41" s="37"/>
    </row>
    <row r="42" spans="1:4">
      <c r="A42" s="4" t="s">
        <v>17</v>
      </c>
      <c r="B42" s="51">
        <v>1078337.6588480007</v>
      </c>
      <c r="C42" s="51">
        <v>527967.103</v>
      </c>
      <c r="D42" s="36"/>
    </row>
    <row r="43" spans="1:4">
      <c r="A43" s="18" t="s">
        <v>154</v>
      </c>
    </row>
    <row r="44" spans="1:4">
      <c r="A44" s="18" t="s">
        <v>99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5:I31"/>
  <sheetViews>
    <sheetView showGridLines="0" topLeftCell="A3" zoomScaleNormal="100" workbookViewId="0">
      <selection activeCell="D34" sqref="D34"/>
    </sheetView>
  </sheetViews>
  <sheetFormatPr baseColWidth="10" defaultColWidth="11.453125" defaultRowHeight="14.5"/>
  <sheetData>
    <row r="5" spans="2:4">
      <c r="D5" s="5"/>
    </row>
    <row r="6" spans="2:4">
      <c r="D6" s="5"/>
    </row>
    <row r="7" spans="2:4">
      <c r="D7" s="5"/>
    </row>
    <row r="8" spans="2:4">
      <c r="D8" s="5"/>
    </row>
    <row r="9" spans="2:4">
      <c r="D9" s="5"/>
    </row>
    <row r="10" spans="2:4">
      <c r="D10" s="5"/>
    </row>
    <row r="11" spans="2:4">
      <c r="D11" s="5"/>
    </row>
    <row r="13" spans="2:4">
      <c r="C13" s="9"/>
    </row>
    <row r="16" spans="2:4">
      <c r="B16" s="39" t="s">
        <v>4</v>
      </c>
      <c r="C16" s="2">
        <v>804488.7311780001</v>
      </c>
    </row>
    <row r="17" spans="2:9">
      <c r="B17" s="39" t="s">
        <v>24</v>
      </c>
      <c r="C17" s="2">
        <v>74171.022676000008</v>
      </c>
    </row>
    <row r="18" spans="2:9">
      <c r="B18" s="39" t="s">
        <v>12</v>
      </c>
      <c r="C18" s="2">
        <v>66315.022212000011</v>
      </c>
    </row>
    <row r="19" spans="2:9">
      <c r="B19" s="39" t="s">
        <v>8</v>
      </c>
      <c r="C19" s="2">
        <v>47525.194810999994</v>
      </c>
    </row>
    <row r="20" spans="2:9">
      <c r="B20" s="39" t="s">
        <v>13</v>
      </c>
      <c r="C20" s="2">
        <v>30670.753509999991</v>
      </c>
    </row>
    <row r="21" spans="2:9">
      <c r="B21" s="39" t="s">
        <v>15</v>
      </c>
      <c r="C21" s="2">
        <v>23793.851740000006</v>
      </c>
    </row>
    <row r="22" spans="2:9">
      <c r="B22" s="39" t="s">
        <v>27</v>
      </c>
      <c r="C22" s="2">
        <f>C23-C21-C20-C19-C18-C17-C16</f>
        <v>31373.082721000537</v>
      </c>
    </row>
    <row r="23" spans="2:9">
      <c r="B23" s="39"/>
      <c r="C23" s="51">
        <v>1078337.6588480007</v>
      </c>
    </row>
    <row r="24" spans="2:9">
      <c r="B24" s="7"/>
      <c r="C24" s="5">
        <f>C23-(SUM(C16:C21))</f>
        <v>31373.082721000654</v>
      </c>
    </row>
    <row r="26" spans="2:9">
      <c r="C26" s="5"/>
    </row>
    <row r="28" spans="2:9">
      <c r="C28" s="19"/>
      <c r="E28" t="s">
        <v>86</v>
      </c>
    </row>
    <row r="29" spans="2:9">
      <c r="E29" s="10" t="s">
        <v>406</v>
      </c>
      <c r="F29" s="10"/>
      <c r="G29" s="10"/>
      <c r="H29" s="10"/>
      <c r="I29" s="10"/>
    </row>
    <row r="30" spans="2:9">
      <c r="C30" s="19"/>
      <c r="E30" s="10"/>
      <c r="F30" s="10"/>
      <c r="G30" s="10"/>
      <c r="H30" s="10"/>
      <c r="I30" s="10"/>
    </row>
    <row r="31" spans="2:9">
      <c r="E31" s="8" t="s">
        <v>156</v>
      </c>
      <c r="F31" s="10"/>
      <c r="G31" s="10"/>
      <c r="H31" s="10"/>
      <c r="I31" s="10"/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2:I11"/>
  <sheetViews>
    <sheetView showGridLines="0" workbookViewId="0">
      <selection activeCell="E17" sqref="E17"/>
    </sheetView>
  </sheetViews>
  <sheetFormatPr baseColWidth="10" defaultColWidth="11.453125" defaultRowHeight="14.5"/>
  <cols>
    <col min="2" max="2" width="16.453125" customWidth="1"/>
  </cols>
  <sheetData>
    <row r="2" spans="2:9" ht="15.5">
      <c r="B2" s="29" t="s">
        <v>87</v>
      </c>
    </row>
    <row r="3" spans="2:9" ht="18.5">
      <c r="H3" s="63" t="s">
        <v>121</v>
      </c>
      <c r="I3" s="64"/>
    </row>
    <row r="4" spans="2:9" ht="29">
      <c r="B4" s="57" t="s">
        <v>101</v>
      </c>
      <c r="C4" s="53" t="s">
        <v>102</v>
      </c>
      <c r="D4" s="56" t="s">
        <v>31</v>
      </c>
      <c r="E4" s="56" t="s">
        <v>32</v>
      </c>
      <c r="F4" s="55" t="s">
        <v>33</v>
      </c>
    </row>
    <row r="5" spans="2:9">
      <c r="B5" t="s">
        <v>89</v>
      </c>
      <c r="C5" s="19">
        <v>1474</v>
      </c>
      <c r="F5">
        <v>2021</v>
      </c>
    </row>
    <row r="6" spans="2:9">
      <c r="B6" s="17" t="s">
        <v>88</v>
      </c>
      <c r="C6" s="62">
        <v>1358</v>
      </c>
      <c r="D6" s="17"/>
      <c r="E6" s="17"/>
      <c r="F6" s="17">
        <v>2022</v>
      </c>
    </row>
    <row r="7" spans="2:9" ht="16.5">
      <c r="B7" t="s">
        <v>117</v>
      </c>
      <c r="C7" s="19">
        <v>1150</v>
      </c>
      <c r="E7">
        <v>1150</v>
      </c>
      <c r="F7">
        <v>2023</v>
      </c>
    </row>
    <row r="8" spans="2:9">
      <c r="B8" s="17" t="s">
        <v>90</v>
      </c>
      <c r="C8" s="17">
        <f>D8+E8</f>
        <v>555</v>
      </c>
      <c r="D8" s="17">
        <v>332</v>
      </c>
      <c r="E8" s="17">
        <v>223</v>
      </c>
      <c r="F8" s="17">
        <v>2021</v>
      </c>
    </row>
    <row r="9" spans="2:9">
      <c r="B9" s="78" t="s">
        <v>91</v>
      </c>
      <c r="C9" s="79">
        <v>690</v>
      </c>
      <c r="D9" s="78"/>
      <c r="E9" s="78"/>
      <c r="F9" s="78">
        <v>2023</v>
      </c>
    </row>
    <row r="10" spans="2:9">
      <c r="B10" s="18" t="s">
        <v>103</v>
      </c>
      <c r="C10" s="18" t="s">
        <v>104</v>
      </c>
      <c r="D10" s="18"/>
    </row>
    <row r="11" spans="2:9" ht="16.5">
      <c r="B11" s="18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D44"/>
  <sheetViews>
    <sheetView showGridLines="0" zoomScaleNormal="100" workbookViewId="0">
      <selection activeCell="B6" sqref="B6:B14"/>
    </sheetView>
  </sheetViews>
  <sheetFormatPr baseColWidth="10" defaultColWidth="11.453125" defaultRowHeight="14.5"/>
  <cols>
    <col min="1" max="1" width="13.7265625" customWidth="1"/>
    <col min="2" max="3" width="12.7265625" customWidth="1"/>
    <col min="4" max="4" width="65.7265625" customWidth="1"/>
  </cols>
  <sheetData>
    <row r="1" spans="1:4" ht="20">
      <c r="A1" s="23" t="s">
        <v>92</v>
      </c>
    </row>
    <row r="4" spans="1:4">
      <c r="A4" s="38" t="s">
        <v>407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696206.51620999991</v>
      </c>
      <c r="C6" s="2">
        <v>307765.41899999994</v>
      </c>
      <c r="D6" s="41" t="s">
        <v>408</v>
      </c>
    </row>
    <row r="7" spans="1:4">
      <c r="A7" s="39" t="s">
        <v>12</v>
      </c>
      <c r="B7" s="2">
        <v>101726.104852</v>
      </c>
      <c r="C7" s="2">
        <v>44798.073000000011</v>
      </c>
      <c r="D7" s="42" t="s">
        <v>409</v>
      </c>
    </row>
    <row r="8" spans="1:4">
      <c r="A8" s="39" t="s">
        <v>8</v>
      </c>
      <c r="B8" s="2">
        <v>94041.130730000019</v>
      </c>
      <c r="C8" s="2">
        <v>32323.709000000003</v>
      </c>
      <c r="D8" s="42" t="s">
        <v>410</v>
      </c>
    </row>
    <row r="9" spans="1:4">
      <c r="A9" s="39" t="s">
        <v>24</v>
      </c>
      <c r="B9" s="2">
        <v>74274.017271999997</v>
      </c>
      <c r="C9" s="2">
        <v>33804.482999999993</v>
      </c>
      <c r="D9" s="42" t="s">
        <v>411</v>
      </c>
    </row>
    <row r="10" spans="1:4">
      <c r="A10" s="39" t="s">
        <v>13</v>
      </c>
      <c r="B10" s="2">
        <v>52191.346635999987</v>
      </c>
      <c r="C10" s="2">
        <v>19752.313999999998</v>
      </c>
      <c r="D10" s="42" t="s">
        <v>412</v>
      </c>
    </row>
    <row r="11" spans="1:4">
      <c r="A11" s="39" t="s">
        <v>15</v>
      </c>
      <c r="B11" s="2">
        <v>35221.350382000004</v>
      </c>
      <c r="C11" s="2">
        <v>21097.046000000002</v>
      </c>
      <c r="D11" s="42" t="s">
        <v>413</v>
      </c>
    </row>
    <row r="12" spans="1:4">
      <c r="A12" s="39" t="s">
        <v>68</v>
      </c>
      <c r="B12" s="2">
        <v>14939.472151</v>
      </c>
      <c r="C12" s="2">
        <v>17399.905000000002</v>
      </c>
      <c r="D12" s="42" t="s">
        <v>414</v>
      </c>
    </row>
    <row r="13" spans="1:4">
      <c r="A13" s="39" t="s">
        <v>85</v>
      </c>
      <c r="B13" s="2">
        <v>13498.661729000001</v>
      </c>
      <c r="C13" s="2">
        <v>23186.530000000002</v>
      </c>
      <c r="D13" s="42" t="s">
        <v>415</v>
      </c>
    </row>
    <row r="14" spans="1:4">
      <c r="A14" s="39" t="s">
        <v>82</v>
      </c>
      <c r="B14" s="2">
        <v>8525.75684</v>
      </c>
      <c r="C14" s="2">
        <v>8167.3219999999992</v>
      </c>
      <c r="D14" s="42" t="s">
        <v>416</v>
      </c>
    </row>
    <row r="15" spans="1:4">
      <c r="A15" s="39" t="s">
        <v>93</v>
      </c>
      <c r="B15" s="2">
        <v>7693.730407</v>
      </c>
      <c r="C15" s="2">
        <v>3420.28</v>
      </c>
      <c r="D15" s="42" t="s">
        <v>417</v>
      </c>
    </row>
    <row r="16" spans="1:4">
      <c r="A16" s="39" t="s">
        <v>19</v>
      </c>
      <c r="B16" s="2">
        <v>5293.2075969999996</v>
      </c>
      <c r="C16" s="2">
        <v>2707.6879999999996</v>
      </c>
      <c r="D16" s="42" t="s">
        <v>418</v>
      </c>
    </row>
    <row r="17" spans="1:4">
      <c r="A17" s="39" t="s">
        <v>47</v>
      </c>
      <c r="B17" s="2">
        <v>4835.3505590000004</v>
      </c>
      <c r="C17" s="2">
        <v>1943.8650000000002</v>
      </c>
      <c r="D17" s="42" t="s">
        <v>419</v>
      </c>
    </row>
    <row r="18" spans="1:4">
      <c r="A18" s="39" t="s">
        <v>18</v>
      </c>
      <c r="B18" s="2">
        <v>3183.4203029999999</v>
      </c>
      <c r="C18" s="2">
        <v>1306.7509999999995</v>
      </c>
      <c r="D18" s="42" t="s">
        <v>420</v>
      </c>
    </row>
    <row r="19" spans="1:4">
      <c r="A19" s="39" t="s">
        <v>40</v>
      </c>
      <c r="B19" s="2">
        <v>3169.1311390000001</v>
      </c>
      <c r="C19" s="2">
        <v>545.452</v>
      </c>
      <c r="D19" s="42" t="s">
        <v>421</v>
      </c>
    </row>
    <row r="20" spans="1:4">
      <c r="A20" s="39" t="s">
        <v>20</v>
      </c>
      <c r="B20" s="2">
        <v>3076.9024079999999</v>
      </c>
      <c r="C20" s="2">
        <v>3695.0390000000002</v>
      </c>
      <c r="D20" s="42" t="s">
        <v>422</v>
      </c>
    </row>
    <row r="21" spans="1:4">
      <c r="A21" s="7" t="s">
        <v>122</v>
      </c>
      <c r="B21" s="3">
        <v>27075.42818999989</v>
      </c>
      <c r="C21" s="3">
        <v>37081.739999999874</v>
      </c>
      <c r="D21" s="37"/>
    </row>
    <row r="22" spans="1:4">
      <c r="A22" s="4" t="s">
        <v>17</v>
      </c>
      <c r="B22" s="51">
        <v>1144951.5274049998</v>
      </c>
      <c r="C22" s="51">
        <v>558995.61599999992</v>
      </c>
      <c r="D22" s="36"/>
    </row>
    <row r="23" spans="1:4">
      <c r="A23" s="30"/>
      <c r="B23" s="46"/>
      <c r="C23" s="46"/>
      <c r="D23" s="30"/>
    </row>
    <row r="24" spans="1:4">
      <c r="A24" s="38" t="s">
        <v>423</v>
      </c>
      <c r="B24" s="47"/>
      <c r="C24" s="85"/>
      <c r="D24" s="40"/>
    </row>
    <row r="25" spans="1:4">
      <c r="A25" s="38"/>
      <c r="B25" s="48" t="s">
        <v>2</v>
      </c>
      <c r="C25" s="86" t="s">
        <v>3</v>
      </c>
      <c r="D25" s="38" t="s">
        <v>83</v>
      </c>
    </row>
    <row r="26" spans="1:4">
      <c r="A26" s="39" t="s">
        <v>12</v>
      </c>
      <c r="B26" s="2">
        <v>300039.59499999991</v>
      </c>
      <c r="C26" s="87">
        <v>143993.26999999999</v>
      </c>
      <c r="D26" s="41" t="s">
        <v>123</v>
      </c>
    </row>
    <row r="27" spans="1:4">
      <c r="A27" s="39" t="s">
        <v>4</v>
      </c>
      <c r="B27" s="2">
        <v>263455.82699999999</v>
      </c>
      <c r="C27" s="87">
        <v>141041.53899999999</v>
      </c>
      <c r="D27" s="42" t="s">
        <v>124</v>
      </c>
    </row>
    <row r="28" spans="1:4">
      <c r="A28" s="39" t="s">
        <v>18</v>
      </c>
      <c r="B28" s="2">
        <v>138655.15000000002</v>
      </c>
      <c r="C28" s="87">
        <v>51911.670999999988</v>
      </c>
      <c r="D28" s="42" t="s">
        <v>125</v>
      </c>
    </row>
    <row r="29" spans="1:4">
      <c r="A29" s="39" t="s">
        <v>19</v>
      </c>
      <c r="B29" s="2">
        <v>77403.013215000014</v>
      </c>
      <c r="C29" s="87">
        <v>43794.067000000003</v>
      </c>
      <c r="D29" s="42" t="s">
        <v>126</v>
      </c>
    </row>
    <row r="30" spans="1:4">
      <c r="A30" s="39" t="s">
        <v>13</v>
      </c>
      <c r="B30" s="2">
        <v>57859.737999999998</v>
      </c>
      <c r="C30" s="87">
        <v>21474.150999999998</v>
      </c>
      <c r="D30" s="42" t="s">
        <v>127</v>
      </c>
    </row>
    <row r="31" spans="1:4">
      <c r="A31" s="39" t="s">
        <v>8</v>
      </c>
      <c r="B31" s="2">
        <v>43044.398999999998</v>
      </c>
      <c r="C31" s="87">
        <v>30061.41499999999</v>
      </c>
      <c r="D31" s="42" t="s">
        <v>128</v>
      </c>
    </row>
    <row r="32" spans="1:4">
      <c r="A32" s="39" t="s">
        <v>20</v>
      </c>
      <c r="B32" s="2">
        <v>35168.391000000003</v>
      </c>
      <c r="C32" s="87">
        <v>21308.947</v>
      </c>
      <c r="D32" s="42" t="s">
        <v>129</v>
      </c>
    </row>
    <row r="33" spans="1:4">
      <c r="A33" s="39" t="s">
        <v>15</v>
      </c>
      <c r="B33" s="2">
        <v>32326.975000000002</v>
      </c>
      <c r="C33" s="87">
        <v>16652.342000000001</v>
      </c>
      <c r="D33" s="42" t="s">
        <v>130</v>
      </c>
    </row>
    <row r="34" spans="1:4">
      <c r="A34" s="39" t="s">
        <v>21</v>
      </c>
      <c r="B34" s="2">
        <v>29708.529644999999</v>
      </c>
      <c r="C34" s="87">
        <v>9610.0540000000001</v>
      </c>
      <c r="D34" s="42" t="s">
        <v>131</v>
      </c>
    </row>
    <row r="35" spans="1:4">
      <c r="A35" s="39" t="s">
        <v>24</v>
      </c>
      <c r="B35" s="2">
        <v>28905.388869999999</v>
      </c>
      <c r="C35" s="87">
        <v>15517.529000000002</v>
      </c>
      <c r="D35" s="42" t="s">
        <v>132</v>
      </c>
    </row>
    <row r="36" spans="1:4">
      <c r="A36" s="39" t="s">
        <v>22</v>
      </c>
      <c r="B36" s="2">
        <v>19818.688231</v>
      </c>
      <c r="C36" s="87">
        <v>13287.189999999999</v>
      </c>
      <c r="D36" s="42" t="s">
        <v>133</v>
      </c>
    </row>
    <row r="37" spans="1:4">
      <c r="A37" s="39" t="s">
        <v>58</v>
      </c>
      <c r="B37" s="2">
        <v>16885.221902999998</v>
      </c>
      <c r="C37" s="87">
        <v>6024.1009999999987</v>
      </c>
      <c r="D37" s="42" t="s">
        <v>134</v>
      </c>
    </row>
    <row r="38" spans="1:4">
      <c r="A38" s="39" t="s">
        <v>23</v>
      </c>
      <c r="B38" s="2">
        <v>16705.159000000003</v>
      </c>
      <c r="C38" s="87">
        <v>5149.8880000000008</v>
      </c>
      <c r="D38" s="42" t="s">
        <v>135</v>
      </c>
    </row>
    <row r="39" spans="1:4">
      <c r="A39" s="39" t="s">
        <v>47</v>
      </c>
      <c r="B39" s="2">
        <v>13814.868999999999</v>
      </c>
      <c r="C39" s="87">
        <v>5400.8819999999978</v>
      </c>
      <c r="D39" s="42" t="s">
        <v>136</v>
      </c>
    </row>
    <row r="40" spans="1:4">
      <c r="A40" s="39" t="s">
        <v>25</v>
      </c>
      <c r="B40" s="2">
        <v>12457.46</v>
      </c>
      <c r="C40" s="87">
        <v>4939.2269999999999</v>
      </c>
      <c r="D40" s="42" t="s">
        <v>137</v>
      </c>
    </row>
    <row r="41" spans="1:4">
      <c r="A41" s="7" t="s">
        <v>122</v>
      </c>
      <c r="B41" s="3">
        <v>58703.122540999902</v>
      </c>
      <c r="C41" s="88">
        <v>28829.342999999993</v>
      </c>
      <c r="D41" s="37"/>
    </row>
    <row r="42" spans="1:4">
      <c r="A42" s="4" t="s">
        <v>17</v>
      </c>
      <c r="B42" s="51">
        <v>1144951.5274049998</v>
      </c>
      <c r="C42" s="89">
        <v>558995.61599999992</v>
      </c>
      <c r="D42" s="36"/>
    </row>
    <row r="43" spans="1:4">
      <c r="A43" s="18" t="s">
        <v>154</v>
      </c>
    </row>
    <row r="44" spans="1:4">
      <c r="A44" s="52" t="s">
        <v>94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3:K33"/>
  <sheetViews>
    <sheetView showGridLines="0" topLeftCell="A4" zoomScaleNormal="100" workbookViewId="0">
      <selection activeCell="D31" sqref="D31"/>
    </sheetView>
  </sheetViews>
  <sheetFormatPr baseColWidth="10" defaultColWidth="11.453125" defaultRowHeight="14.5"/>
  <sheetData>
    <row r="3" spans="2:4">
      <c r="D3" s="5"/>
    </row>
    <row r="4" spans="2:4">
      <c r="D4" s="5"/>
    </row>
    <row r="5" spans="2:4">
      <c r="D5" s="5"/>
    </row>
    <row r="6" spans="2:4">
      <c r="B6" s="39" t="s">
        <v>4</v>
      </c>
      <c r="C6" s="2">
        <v>696206.51620999991</v>
      </c>
      <c r="D6" s="5"/>
    </row>
    <row r="7" spans="2:4">
      <c r="B7" s="39" t="s">
        <v>12</v>
      </c>
      <c r="C7" s="2">
        <v>101726.104852</v>
      </c>
      <c r="D7" s="5"/>
    </row>
    <row r="8" spans="2:4">
      <c r="B8" s="39" t="s">
        <v>8</v>
      </c>
      <c r="C8" s="2">
        <v>94041.130730000019</v>
      </c>
      <c r="D8" s="5"/>
    </row>
    <row r="9" spans="2:4">
      <c r="B9" s="39" t="s">
        <v>24</v>
      </c>
      <c r="C9" s="2">
        <v>74274.017271999997</v>
      </c>
      <c r="D9" s="5"/>
    </row>
    <row r="10" spans="2:4">
      <c r="B10" s="39" t="s">
        <v>13</v>
      </c>
      <c r="C10" s="2">
        <v>52191.346635999987</v>
      </c>
      <c r="D10" s="5"/>
    </row>
    <row r="11" spans="2:4">
      <c r="B11" s="39" t="s">
        <v>15</v>
      </c>
      <c r="C11" s="2">
        <v>35221.350382000004</v>
      </c>
      <c r="D11" s="5"/>
    </row>
    <row r="12" spans="2:4">
      <c r="B12" s="39" t="s">
        <v>68</v>
      </c>
      <c r="C12" s="2">
        <v>14939.472151</v>
      </c>
      <c r="D12" s="5"/>
    </row>
    <row r="13" spans="2:4">
      <c r="B13" s="39" t="s">
        <v>85</v>
      </c>
      <c r="C13" s="2">
        <v>13498.661729000001</v>
      </c>
      <c r="D13" s="5"/>
    </row>
    <row r="14" spans="2:4">
      <c r="B14" t="s">
        <v>82</v>
      </c>
      <c r="C14" s="19">
        <v>8525.75684</v>
      </c>
      <c r="D14" s="5"/>
    </row>
    <row r="15" spans="2:4">
      <c r="B15" s="7" t="s">
        <v>27</v>
      </c>
      <c r="C15" s="19">
        <f>C16-C14-C13-C12-C11-C10-C9-C8-C7-C6</f>
        <v>54327.170602999977</v>
      </c>
      <c r="D15" s="5"/>
    </row>
    <row r="16" spans="2:4">
      <c r="C16" s="51">
        <v>1144951.5274049998</v>
      </c>
      <c r="D16" s="5"/>
    </row>
    <row r="17" spans="3:11">
      <c r="C17" s="19">
        <f>C16-(SUM(C6:C14))</f>
        <v>54327.17060299986</v>
      </c>
      <c r="D17" s="5"/>
    </row>
    <row r="18" spans="3:11">
      <c r="D18" s="5"/>
    </row>
    <row r="30" spans="3:11">
      <c r="G30" t="s">
        <v>86</v>
      </c>
    </row>
    <row r="31" spans="3:11">
      <c r="G31" s="10" t="s">
        <v>424</v>
      </c>
      <c r="H31" s="10"/>
      <c r="I31" s="10"/>
      <c r="J31" s="10"/>
      <c r="K31" s="10"/>
    </row>
    <row r="32" spans="3:11">
      <c r="G32" s="10"/>
      <c r="H32" s="10"/>
      <c r="I32" s="10"/>
      <c r="J32" s="10"/>
      <c r="K32" s="10"/>
    </row>
    <row r="33" spans="7:11">
      <c r="G33" s="8" t="s">
        <v>156</v>
      </c>
      <c r="H33" s="10"/>
      <c r="I33" s="10"/>
      <c r="J33" s="10"/>
      <c r="K33" s="10"/>
    </row>
  </sheetData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B2:I10"/>
  <sheetViews>
    <sheetView showGridLines="0" workbookViewId="0">
      <selection activeCell="C8" sqref="C8"/>
    </sheetView>
  </sheetViews>
  <sheetFormatPr baseColWidth="10" defaultColWidth="11.453125" defaultRowHeight="14.5"/>
  <cols>
    <col min="2" max="2" width="14" customWidth="1"/>
    <col min="3" max="3" width="13.7265625" customWidth="1"/>
  </cols>
  <sheetData>
    <row r="2" spans="2:9" ht="18.5">
      <c r="B2" s="29" t="s">
        <v>95</v>
      </c>
      <c r="H2" s="63" t="s">
        <v>121</v>
      </c>
      <c r="I2" s="64"/>
    </row>
    <row r="4" spans="2:9" ht="29">
      <c r="B4" s="57" t="s">
        <v>101</v>
      </c>
      <c r="C4" s="53" t="s">
        <v>102</v>
      </c>
      <c r="D4" s="54" t="s">
        <v>31</v>
      </c>
      <c r="E4" s="54" t="s">
        <v>32</v>
      </c>
      <c r="F4" s="53" t="s">
        <v>33</v>
      </c>
    </row>
    <row r="5" spans="2:9">
      <c r="B5" t="s">
        <v>88</v>
      </c>
      <c r="C5" s="19">
        <v>1270</v>
      </c>
      <c r="F5">
        <v>2022</v>
      </c>
    </row>
    <row r="6" spans="2:9" ht="16.5">
      <c r="B6" s="17" t="s">
        <v>117</v>
      </c>
      <c r="C6" s="17">
        <v>590</v>
      </c>
      <c r="D6" s="17"/>
      <c r="E6" s="17">
        <v>590</v>
      </c>
      <c r="F6" s="17">
        <v>2023</v>
      </c>
    </row>
    <row r="7" spans="2:9">
      <c r="B7" t="s">
        <v>89</v>
      </c>
      <c r="C7" s="19">
        <v>265</v>
      </c>
      <c r="F7">
        <v>2021</v>
      </c>
    </row>
    <row r="8" spans="2:9">
      <c r="B8" s="17" t="s">
        <v>90</v>
      </c>
      <c r="C8" s="17">
        <v>23</v>
      </c>
      <c r="D8" s="17"/>
      <c r="E8" s="17">
        <v>23</v>
      </c>
      <c r="F8" s="17">
        <v>2023</v>
      </c>
    </row>
    <row r="9" spans="2:9">
      <c r="B9" s="18" t="s">
        <v>103</v>
      </c>
      <c r="C9" s="18" t="s">
        <v>104</v>
      </c>
    </row>
    <row r="10" spans="2:9">
      <c r="B10" s="18" t="s">
        <v>118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M25"/>
  <sheetViews>
    <sheetView showGridLines="0" zoomScaleNormal="100" workbookViewId="0">
      <selection activeCell="C6" sqref="C6:C22"/>
    </sheetView>
  </sheetViews>
  <sheetFormatPr baseColWidth="10" defaultColWidth="11.453125" defaultRowHeight="14.5"/>
  <cols>
    <col min="2" max="2" width="17.26953125" customWidth="1"/>
    <col min="3" max="6" width="10.7265625" customWidth="1"/>
  </cols>
  <sheetData>
    <row r="1" spans="2:13">
      <c r="B1" s="12" t="s">
        <v>29</v>
      </c>
    </row>
    <row r="2" spans="2:13">
      <c r="B2" s="12"/>
    </row>
    <row r="3" spans="2:13">
      <c r="B3" s="10" t="s">
        <v>30</v>
      </c>
      <c r="C3" s="10"/>
      <c r="D3" s="10"/>
      <c r="E3" s="10"/>
      <c r="F3" s="10"/>
    </row>
    <row r="4" spans="2:13" ht="18.5">
      <c r="B4" s="10"/>
      <c r="C4" s="10"/>
      <c r="D4" s="10"/>
      <c r="E4" s="10"/>
      <c r="F4" s="10"/>
      <c r="H4" s="63" t="s">
        <v>121</v>
      </c>
      <c r="I4" s="64"/>
    </row>
    <row r="5" spans="2:13" ht="32.25" customHeight="1">
      <c r="B5" s="57" t="s">
        <v>101</v>
      </c>
      <c r="C5" s="53" t="s">
        <v>102</v>
      </c>
      <c r="D5" s="54" t="s">
        <v>31</v>
      </c>
      <c r="E5" s="54" t="s">
        <v>32</v>
      </c>
      <c r="F5" s="53" t="s">
        <v>33</v>
      </c>
    </row>
    <row r="6" spans="2:13">
      <c r="B6" s="12" t="s">
        <v>16</v>
      </c>
      <c r="C6" s="65">
        <v>41000</v>
      </c>
      <c r="D6" s="66"/>
      <c r="E6" s="66"/>
      <c r="F6" s="12">
        <v>2023</v>
      </c>
      <c r="H6" s="6" t="s">
        <v>34</v>
      </c>
      <c r="I6" s="6"/>
      <c r="J6" s="6"/>
      <c r="K6" s="6"/>
      <c r="L6" s="6"/>
      <c r="M6" s="6"/>
    </row>
    <row r="7" spans="2:13" ht="16.5">
      <c r="B7" s="69" t="s">
        <v>35</v>
      </c>
      <c r="C7" s="70">
        <v>19049</v>
      </c>
      <c r="D7" s="70"/>
      <c r="E7" s="70"/>
      <c r="F7" s="69">
        <v>2020</v>
      </c>
    </row>
    <row r="8" spans="2:13">
      <c r="B8" s="12" t="s">
        <v>7</v>
      </c>
      <c r="C8" s="66">
        <f>D8+E8</f>
        <v>6002</v>
      </c>
      <c r="D8" s="67">
        <v>160</v>
      </c>
      <c r="E8" s="67">
        <v>5842</v>
      </c>
      <c r="F8" s="12">
        <v>2022</v>
      </c>
    </row>
    <row r="9" spans="2:13">
      <c r="B9" s="69" t="s">
        <v>9</v>
      </c>
      <c r="C9" s="70">
        <v>3230</v>
      </c>
      <c r="D9" s="70"/>
      <c r="E9" s="70"/>
      <c r="F9" s="69">
        <v>2023</v>
      </c>
      <c r="G9" s="24"/>
      <c r="H9" s="7"/>
      <c r="I9" s="7"/>
      <c r="J9" s="7"/>
    </row>
    <row r="10" spans="2:13">
      <c r="B10" s="68" t="s">
        <v>5</v>
      </c>
      <c r="C10" s="82">
        <v>2163.8000000000002</v>
      </c>
      <c r="D10" s="83"/>
      <c r="E10" s="83"/>
      <c r="F10" s="84">
        <v>2012</v>
      </c>
    </row>
    <row r="11" spans="2:13">
      <c r="B11" s="13" t="s">
        <v>36</v>
      </c>
      <c r="C11" s="15">
        <f>D11+E11</f>
        <v>1662</v>
      </c>
      <c r="D11" s="14">
        <v>528</v>
      </c>
      <c r="E11" s="14">
        <v>1134</v>
      </c>
      <c r="F11" s="13">
        <v>2023</v>
      </c>
      <c r="G11" s="19"/>
    </row>
    <row r="12" spans="2:13">
      <c r="B12" s="12" t="s">
        <v>37</v>
      </c>
      <c r="C12" s="66">
        <v>1221</v>
      </c>
      <c r="D12" s="66"/>
      <c r="E12" s="66"/>
      <c r="F12" s="12">
        <v>2005</v>
      </c>
    </row>
    <row r="13" spans="2:13">
      <c r="B13" s="69" t="s">
        <v>38</v>
      </c>
      <c r="C13" s="70">
        <v>700</v>
      </c>
      <c r="D13" s="70"/>
      <c r="E13" s="70"/>
      <c r="F13" s="69">
        <v>2008</v>
      </c>
    </row>
    <row r="14" spans="2:13">
      <c r="B14" s="68" t="s">
        <v>39</v>
      </c>
      <c r="C14" s="68">
        <v>1002</v>
      </c>
      <c r="D14" s="68"/>
      <c r="E14" s="68"/>
      <c r="F14" s="68">
        <v>2008</v>
      </c>
    </row>
    <row r="15" spans="2:13">
      <c r="B15" s="69" t="s">
        <v>40</v>
      </c>
      <c r="C15" s="69">
        <v>284</v>
      </c>
      <c r="D15" s="69"/>
      <c r="E15" s="69"/>
      <c r="F15" s="69">
        <v>2021</v>
      </c>
    </row>
    <row r="16" spans="2:13">
      <c r="B16" s="68" t="s">
        <v>41</v>
      </c>
      <c r="C16" s="68">
        <v>237</v>
      </c>
      <c r="D16" s="68"/>
      <c r="E16" s="68"/>
      <c r="F16" s="68">
        <v>2020</v>
      </c>
    </row>
    <row r="17" spans="2:6">
      <c r="B17" s="69" t="s">
        <v>12</v>
      </c>
      <c r="C17" s="70">
        <f>D17+E17</f>
        <v>234</v>
      </c>
      <c r="D17" s="70">
        <v>151</v>
      </c>
      <c r="E17" s="70">
        <v>83</v>
      </c>
      <c r="F17" s="69">
        <v>2021</v>
      </c>
    </row>
    <row r="18" spans="2:6" ht="16.5">
      <c r="B18" s="12" t="s">
        <v>111</v>
      </c>
      <c r="C18" s="66">
        <v>160</v>
      </c>
      <c r="D18" s="12"/>
      <c r="E18" s="12">
        <v>160</v>
      </c>
      <c r="F18" s="12">
        <v>2023</v>
      </c>
    </row>
    <row r="19" spans="2:6">
      <c r="B19" s="69" t="s">
        <v>42</v>
      </c>
      <c r="C19" s="70">
        <v>166</v>
      </c>
      <c r="D19" s="70"/>
      <c r="E19" s="70"/>
      <c r="F19" s="69">
        <v>2019</v>
      </c>
    </row>
    <row r="20" spans="2:6">
      <c r="B20" s="78" t="s">
        <v>19</v>
      </c>
      <c r="C20" s="78">
        <v>144</v>
      </c>
      <c r="D20" s="78"/>
      <c r="E20" s="78">
        <v>144</v>
      </c>
      <c r="F20" s="78">
        <v>2022</v>
      </c>
    </row>
    <row r="21" spans="2:6">
      <c r="B21" s="69" t="s">
        <v>44</v>
      </c>
      <c r="C21" s="69">
        <v>284</v>
      </c>
      <c r="D21" s="69"/>
      <c r="E21" s="69">
        <v>284</v>
      </c>
      <c r="F21" s="69">
        <v>2023</v>
      </c>
    </row>
    <row r="22" spans="2:6">
      <c r="B22" t="s">
        <v>15</v>
      </c>
      <c r="C22">
        <v>87</v>
      </c>
      <c r="D22">
        <v>13</v>
      </c>
      <c r="E22">
        <v>74</v>
      </c>
      <c r="F22">
        <v>2022</v>
      </c>
    </row>
    <row r="23" spans="2:6">
      <c r="B23" s="18" t="s">
        <v>103</v>
      </c>
      <c r="C23" s="18" t="s">
        <v>104</v>
      </c>
      <c r="D23" s="18"/>
      <c r="E23" s="18"/>
      <c r="F23" s="18"/>
    </row>
    <row r="24" spans="2:6">
      <c r="B24" s="18" t="s">
        <v>113</v>
      </c>
      <c r="C24" s="18"/>
      <c r="D24" s="18"/>
      <c r="E24" s="18"/>
      <c r="F24" s="18"/>
    </row>
    <row r="25" spans="2:6">
      <c r="B25" s="18" t="s">
        <v>45</v>
      </c>
      <c r="C25" s="18"/>
      <c r="D25" s="18"/>
      <c r="E25" s="18"/>
      <c r="F25" s="1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43"/>
  <sheetViews>
    <sheetView showGridLines="0" zoomScale="85" zoomScaleNormal="85" workbookViewId="0">
      <selection activeCell="B5" sqref="B5:B11"/>
    </sheetView>
  </sheetViews>
  <sheetFormatPr baseColWidth="10" defaultColWidth="11.453125" defaultRowHeight="14.5"/>
  <cols>
    <col min="1" max="1" width="14.1796875" customWidth="1"/>
    <col min="2" max="3" width="12.7265625" customWidth="1"/>
    <col min="4" max="4" width="65.7265625" customWidth="1"/>
  </cols>
  <sheetData>
    <row r="1" spans="1:6" ht="20">
      <c r="A1" s="23" t="s">
        <v>46</v>
      </c>
    </row>
    <row r="3" spans="1:6">
      <c r="A3" s="38" t="s">
        <v>173</v>
      </c>
      <c r="B3" s="43"/>
      <c r="C3" s="43"/>
      <c r="D3" s="40"/>
    </row>
    <row r="4" spans="1:6">
      <c r="A4" s="38"/>
      <c r="B4" s="44" t="s">
        <v>2</v>
      </c>
      <c r="C4" s="45" t="s">
        <v>3</v>
      </c>
      <c r="D4" s="38" t="s">
        <v>80</v>
      </c>
    </row>
    <row r="5" spans="1:6">
      <c r="A5" s="39" t="s">
        <v>4</v>
      </c>
      <c r="B5" s="2">
        <v>102927.52630200001</v>
      </c>
      <c r="C5" s="2">
        <v>411931.78999999992</v>
      </c>
      <c r="D5" s="41" t="s">
        <v>175</v>
      </c>
    </row>
    <row r="6" spans="1:6">
      <c r="A6" s="39" t="s">
        <v>9</v>
      </c>
      <c r="B6" s="2">
        <v>96183.063921000023</v>
      </c>
      <c r="C6" s="2">
        <v>502126.28700000007</v>
      </c>
      <c r="D6" s="42" t="s">
        <v>176</v>
      </c>
    </row>
    <row r="7" spans="1:6">
      <c r="A7" s="39" t="s">
        <v>44</v>
      </c>
      <c r="B7" s="2">
        <v>27921.126286000002</v>
      </c>
      <c r="C7" s="2">
        <v>372977.88200000004</v>
      </c>
      <c r="D7" s="42" t="s">
        <v>177</v>
      </c>
    </row>
    <row r="8" spans="1:6">
      <c r="A8" s="39" t="s">
        <v>5</v>
      </c>
      <c r="B8" s="2">
        <v>9339.6930000000029</v>
      </c>
      <c r="C8" s="2">
        <v>62991.181000000004</v>
      </c>
      <c r="D8" s="42" t="s">
        <v>178</v>
      </c>
    </row>
    <row r="9" spans="1:6">
      <c r="A9" s="39" t="s">
        <v>13</v>
      </c>
      <c r="B9" s="2">
        <v>6272.0745889999989</v>
      </c>
      <c r="C9" s="2">
        <v>23384.526000000005</v>
      </c>
      <c r="D9" s="42" t="s">
        <v>179</v>
      </c>
    </row>
    <row r="10" spans="1:6">
      <c r="A10" s="39" t="s">
        <v>6</v>
      </c>
      <c r="B10" s="2">
        <v>3583.1010000000001</v>
      </c>
      <c r="C10" s="2">
        <v>20620.052</v>
      </c>
      <c r="D10" s="42" t="s">
        <v>180</v>
      </c>
    </row>
    <row r="11" spans="1:6">
      <c r="A11" s="39" t="s">
        <v>7</v>
      </c>
      <c r="B11" s="2">
        <v>2957.2446929999996</v>
      </c>
      <c r="C11" s="2">
        <v>12110.543</v>
      </c>
      <c r="D11" s="42" t="s">
        <v>181</v>
      </c>
    </row>
    <row r="12" spans="1:6">
      <c r="A12" s="39" t="s">
        <v>15</v>
      </c>
      <c r="B12" s="2">
        <v>2386.0149289999999</v>
      </c>
      <c r="C12" s="2">
        <v>14683.671999999999</v>
      </c>
      <c r="D12" s="42" t="s">
        <v>182</v>
      </c>
    </row>
    <row r="13" spans="1:6">
      <c r="A13" s="39" t="s">
        <v>25</v>
      </c>
      <c r="B13" s="2">
        <v>2112.0976739999996</v>
      </c>
      <c r="C13" s="2">
        <v>7963.0860000000002</v>
      </c>
      <c r="D13" s="42" t="s">
        <v>183</v>
      </c>
    </row>
    <row r="14" spans="1:6">
      <c r="A14" s="39" t="s">
        <v>174</v>
      </c>
      <c r="B14" s="2">
        <v>1468.2940000000001</v>
      </c>
      <c r="C14" s="2">
        <v>14546.977999999999</v>
      </c>
      <c r="D14" s="42" t="s">
        <v>184</v>
      </c>
      <c r="F14" s="19"/>
    </row>
    <row r="15" spans="1:6">
      <c r="A15" s="39" t="s">
        <v>12</v>
      </c>
      <c r="B15" s="2">
        <v>1309.71469</v>
      </c>
      <c r="C15" s="2">
        <v>3947.6790000000005</v>
      </c>
      <c r="D15" s="42" t="s">
        <v>185</v>
      </c>
    </row>
    <row r="16" spans="1:6">
      <c r="A16" s="39" t="s">
        <v>8</v>
      </c>
      <c r="B16" s="2">
        <v>799.25655000000006</v>
      </c>
      <c r="C16" s="2">
        <v>3819.07</v>
      </c>
      <c r="D16" s="42" t="s">
        <v>186</v>
      </c>
    </row>
    <row r="17" spans="1:4">
      <c r="A17" s="39" t="s">
        <v>110</v>
      </c>
      <c r="B17" s="2">
        <v>699.39251200000001</v>
      </c>
      <c r="C17" s="2">
        <v>6987.942</v>
      </c>
      <c r="D17" s="42" t="s">
        <v>187</v>
      </c>
    </row>
    <row r="18" spans="1:4">
      <c r="A18" s="39" t="s">
        <v>47</v>
      </c>
      <c r="B18" s="2">
        <v>251.15899999999999</v>
      </c>
      <c r="C18" s="2">
        <v>235.89500000000001</v>
      </c>
      <c r="D18" s="42" t="s">
        <v>188</v>
      </c>
    </row>
    <row r="19" spans="1:4">
      <c r="A19" s="39" t="s">
        <v>18</v>
      </c>
      <c r="B19" s="2">
        <v>217.77600000000001</v>
      </c>
      <c r="C19" s="2">
        <v>803.07899999999995</v>
      </c>
      <c r="D19" s="42" t="s">
        <v>189</v>
      </c>
    </row>
    <row r="20" spans="1:4">
      <c r="A20" s="7" t="s">
        <v>122</v>
      </c>
      <c r="B20" s="3">
        <v>1085.428727999999</v>
      </c>
      <c r="C20" s="3">
        <v>4174.9249999998137</v>
      </c>
      <c r="D20" s="37"/>
    </row>
    <row r="21" spans="1:4">
      <c r="A21" s="4" t="s">
        <v>17</v>
      </c>
      <c r="B21" s="51">
        <v>259512.96387400001</v>
      </c>
      <c r="C21" s="51">
        <v>1463304.5869999998</v>
      </c>
      <c r="D21" s="36"/>
    </row>
    <row r="22" spans="1:4">
      <c r="A22" s="30"/>
      <c r="B22" s="46"/>
      <c r="C22" s="46"/>
      <c r="D22" s="30"/>
    </row>
    <row r="23" spans="1:4">
      <c r="A23" s="38" t="s">
        <v>190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4</v>
      </c>
      <c r="B25" s="2">
        <v>121297.883</v>
      </c>
      <c r="C25" s="2">
        <v>785329.11300000001</v>
      </c>
      <c r="D25" s="41" t="s">
        <v>191</v>
      </c>
    </row>
    <row r="26" spans="1:4">
      <c r="A26" s="39" t="s">
        <v>19</v>
      </c>
      <c r="B26" s="2">
        <v>38399.671988000009</v>
      </c>
      <c r="C26" s="2">
        <v>207167.334</v>
      </c>
      <c r="D26" s="42" t="s">
        <v>192</v>
      </c>
    </row>
    <row r="27" spans="1:4">
      <c r="A27" s="39" t="s">
        <v>12</v>
      </c>
      <c r="B27" s="2">
        <v>26444.149000000005</v>
      </c>
      <c r="C27" s="2">
        <v>112844.12000000001</v>
      </c>
      <c r="D27" s="42" t="s">
        <v>193</v>
      </c>
    </row>
    <row r="28" spans="1:4">
      <c r="A28" s="39" t="s">
        <v>15</v>
      </c>
      <c r="B28" s="2">
        <v>18726.045999999998</v>
      </c>
      <c r="C28" s="2">
        <v>116683.20099999999</v>
      </c>
      <c r="D28" s="42" t="s">
        <v>194</v>
      </c>
    </row>
    <row r="29" spans="1:4">
      <c r="A29" s="39" t="s">
        <v>18</v>
      </c>
      <c r="B29" s="2">
        <v>12037.121000000001</v>
      </c>
      <c r="C29" s="2">
        <v>40405.441000000006</v>
      </c>
      <c r="D29" s="42" t="s">
        <v>195</v>
      </c>
    </row>
    <row r="30" spans="1:4">
      <c r="A30" s="39" t="s">
        <v>25</v>
      </c>
      <c r="B30" s="2">
        <v>5517.826</v>
      </c>
      <c r="C30" s="2">
        <v>19154.168999999998</v>
      </c>
      <c r="D30" s="42" t="s">
        <v>196</v>
      </c>
    </row>
    <row r="31" spans="1:4">
      <c r="A31" s="39" t="s">
        <v>22</v>
      </c>
      <c r="B31" s="2">
        <v>5216.977003</v>
      </c>
      <c r="C31" s="2">
        <v>19160.834000000003</v>
      </c>
      <c r="D31" s="42" t="s">
        <v>197</v>
      </c>
    </row>
    <row r="32" spans="1:4">
      <c r="A32" s="39" t="s">
        <v>13</v>
      </c>
      <c r="B32" s="2">
        <v>5196.8440000000001</v>
      </c>
      <c r="C32" s="2">
        <v>12300.456999999999</v>
      </c>
      <c r="D32" s="42" t="s">
        <v>198</v>
      </c>
    </row>
    <row r="33" spans="1:4">
      <c r="A33" s="39" t="s">
        <v>21</v>
      </c>
      <c r="B33" s="2">
        <v>3938.9021310000003</v>
      </c>
      <c r="C33" s="2">
        <v>7742.9579999999996</v>
      </c>
      <c r="D33" s="42" t="s">
        <v>199</v>
      </c>
    </row>
    <row r="34" spans="1:4">
      <c r="A34" s="39" t="s">
        <v>26</v>
      </c>
      <c r="B34" s="2">
        <v>2850.7659999999996</v>
      </c>
      <c r="C34" s="2">
        <v>9545.6049999999996</v>
      </c>
      <c r="D34" s="42" t="s">
        <v>200</v>
      </c>
    </row>
    <row r="35" spans="1:4">
      <c r="A35" s="39" t="s">
        <v>58</v>
      </c>
      <c r="B35" s="2">
        <v>2673.1742380000001</v>
      </c>
      <c r="C35" s="2">
        <v>38207.26</v>
      </c>
      <c r="D35" s="42" t="s">
        <v>201</v>
      </c>
    </row>
    <row r="36" spans="1:4">
      <c r="A36" s="39" t="s">
        <v>8</v>
      </c>
      <c r="B36" s="2">
        <v>2147.8910000000001</v>
      </c>
      <c r="C36" s="2">
        <v>5995.6040000000003</v>
      </c>
      <c r="D36" s="42" t="s">
        <v>202</v>
      </c>
    </row>
    <row r="37" spans="1:4">
      <c r="A37" s="39" t="s">
        <v>20</v>
      </c>
      <c r="B37" s="2">
        <v>2050.8479999999995</v>
      </c>
      <c r="C37" s="2">
        <v>5238.545000000001</v>
      </c>
      <c r="D37" s="42" t="s">
        <v>203</v>
      </c>
    </row>
    <row r="38" spans="1:4">
      <c r="A38" s="39" t="s">
        <v>24</v>
      </c>
      <c r="B38" s="2">
        <v>1739.018337</v>
      </c>
      <c r="C38" s="2">
        <v>4487.1490000000003</v>
      </c>
      <c r="D38" s="42" t="s">
        <v>204</v>
      </c>
    </row>
    <row r="39" spans="1:4">
      <c r="A39" s="39" t="s">
        <v>47</v>
      </c>
      <c r="B39" s="2">
        <v>1574.6130000000001</v>
      </c>
      <c r="C39" s="2">
        <v>9215.86</v>
      </c>
      <c r="D39" s="42" t="s">
        <v>205</v>
      </c>
    </row>
    <row r="40" spans="1:4">
      <c r="A40" s="7" t="s">
        <v>122</v>
      </c>
      <c r="B40" s="3">
        <v>9701.2331769999291</v>
      </c>
      <c r="C40" s="3">
        <v>69826.936999999685</v>
      </c>
      <c r="D40" s="37"/>
    </row>
    <row r="41" spans="1:4">
      <c r="A41" s="4" t="s">
        <v>17</v>
      </c>
      <c r="B41" s="51">
        <v>259512.96387400001</v>
      </c>
      <c r="C41" s="51">
        <v>1463304.5869999998</v>
      </c>
      <c r="D41" s="36"/>
    </row>
    <row r="42" spans="1:4">
      <c r="A42" s="18" t="s">
        <v>154</v>
      </c>
    </row>
    <row r="43" spans="1:4">
      <c r="A43" s="18" t="s">
        <v>48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5:I24"/>
  <sheetViews>
    <sheetView showGridLines="0" zoomScaleNormal="100" workbookViewId="0">
      <selection activeCell="C15" sqref="C15"/>
    </sheetView>
  </sheetViews>
  <sheetFormatPr baseColWidth="10" defaultColWidth="11.453125" defaultRowHeight="14.5"/>
  <sheetData>
    <row r="5" spans="1:3">
      <c r="C5" s="19"/>
    </row>
    <row r="6" spans="1:3">
      <c r="A6" s="39" t="s">
        <v>4</v>
      </c>
      <c r="B6" s="60">
        <v>102927.52630200001</v>
      </c>
      <c r="C6" s="5"/>
    </row>
    <row r="7" spans="1:3">
      <c r="A7" s="39" t="s">
        <v>9</v>
      </c>
      <c r="B7" s="60">
        <v>96183.063921000023</v>
      </c>
      <c r="C7" s="5"/>
    </row>
    <row r="8" spans="1:3">
      <c r="A8" s="39" t="s">
        <v>44</v>
      </c>
      <c r="B8" s="60">
        <v>27921.126286000002</v>
      </c>
      <c r="C8" s="5"/>
    </row>
    <row r="9" spans="1:3">
      <c r="A9" s="39" t="s">
        <v>5</v>
      </c>
      <c r="B9" s="60">
        <v>9339.6930000000029</v>
      </c>
      <c r="C9" s="5"/>
    </row>
    <row r="10" spans="1:3">
      <c r="A10" s="39" t="s">
        <v>13</v>
      </c>
      <c r="B10" s="60">
        <v>6272.0745889999989</v>
      </c>
      <c r="C10" s="5"/>
    </row>
    <row r="11" spans="1:3">
      <c r="A11" s="39" t="s">
        <v>6</v>
      </c>
      <c r="B11" s="60">
        <v>3583.1010000000001</v>
      </c>
      <c r="C11" s="5"/>
    </row>
    <row r="12" spans="1:3">
      <c r="A12" s="7" t="s">
        <v>7</v>
      </c>
      <c r="B12" s="60">
        <v>2957.2446929999996</v>
      </c>
      <c r="C12" s="5"/>
    </row>
    <row r="13" spans="1:3">
      <c r="A13" s="7" t="s">
        <v>49</v>
      </c>
      <c r="B13" s="60">
        <f>C15-B12-B11-B10-B9-B8-B7-B6</f>
        <v>10329.134082999983</v>
      </c>
      <c r="C13" s="19"/>
    </row>
    <row r="15" spans="1:3">
      <c r="B15" s="59">
        <v>100</v>
      </c>
      <c r="C15" s="21">
        <v>259512.96387400001</v>
      </c>
    </row>
    <row r="16" spans="1:3">
      <c r="C16" s="9"/>
    </row>
    <row r="18" spans="2:9">
      <c r="B18" s="7"/>
      <c r="C18" s="3"/>
    </row>
    <row r="19" spans="2:9">
      <c r="C19" s="19"/>
    </row>
    <row r="20" spans="2:9">
      <c r="C20" s="3"/>
    </row>
    <row r="21" spans="2:9">
      <c r="E21" s="30" t="s">
        <v>0</v>
      </c>
      <c r="F21" s="10"/>
      <c r="G21" s="10"/>
      <c r="H21" s="10"/>
      <c r="I21" s="10"/>
    </row>
    <row r="22" spans="2:9">
      <c r="E22" s="10" t="s">
        <v>206</v>
      </c>
      <c r="F22" s="10"/>
      <c r="G22" s="10"/>
      <c r="H22" s="10"/>
      <c r="I22" s="10"/>
    </row>
    <row r="23" spans="2:9">
      <c r="E23" s="10"/>
      <c r="F23" s="10"/>
      <c r="G23" s="10"/>
      <c r="H23" s="10"/>
      <c r="I23" s="10"/>
    </row>
    <row r="24" spans="2:9">
      <c r="E24" s="8" t="s">
        <v>156</v>
      </c>
      <c r="F24" s="11"/>
      <c r="G24" s="11"/>
      <c r="H24" s="11"/>
      <c r="I24" s="10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I20"/>
  <sheetViews>
    <sheetView showGridLines="0" zoomScaleNormal="100" workbookViewId="0">
      <selection activeCell="G5" sqref="G5"/>
    </sheetView>
  </sheetViews>
  <sheetFormatPr baseColWidth="10" defaultColWidth="11.453125" defaultRowHeight="14.5"/>
  <cols>
    <col min="2" max="2" width="16.453125" customWidth="1"/>
    <col min="3" max="6" width="10.7265625" customWidth="1"/>
  </cols>
  <sheetData>
    <row r="1" spans="2:9" ht="25">
      <c r="B1" s="16"/>
      <c r="C1" s="7"/>
      <c r="D1" s="7"/>
      <c r="E1" s="7"/>
      <c r="F1" s="7"/>
    </row>
    <row r="2" spans="2:9" ht="18.5">
      <c r="B2" s="29" t="s">
        <v>50</v>
      </c>
      <c r="C2" s="30"/>
      <c r="D2" s="30"/>
      <c r="E2" s="30"/>
      <c r="F2" s="30"/>
      <c r="H2" s="63" t="s">
        <v>121</v>
      </c>
      <c r="I2" s="64"/>
    </row>
    <row r="3" spans="2:9">
      <c r="B3" s="30"/>
      <c r="C3" s="30"/>
      <c r="D3" s="30"/>
      <c r="E3" s="30"/>
      <c r="F3" s="30"/>
    </row>
    <row r="4" spans="2:9" ht="29.25" customHeight="1">
      <c r="B4" s="57" t="s">
        <v>101</v>
      </c>
      <c r="C4" s="53" t="s">
        <v>102</v>
      </c>
      <c r="D4" s="54" t="s">
        <v>31</v>
      </c>
      <c r="E4" s="54" t="s">
        <v>32</v>
      </c>
      <c r="F4" s="53" t="s">
        <v>33</v>
      </c>
    </row>
    <row r="5" spans="2:9">
      <c r="B5" s="7" t="s">
        <v>51</v>
      </c>
      <c r="C5" s="3">
        <v>1256.31</v>
      </c>
      <c r="D5" s="3"/>
      <c r="E5" s="3"/>
      <c r="F5" s="7">
        <v>2020</v>
      </c>
    </row>
    <row r="6" spans="2:9">
      <c r="B6" s="26" t="s">
        <v>9</v>
      </c>
      <c r="C6" s="27">
        <v>1487</v>
      </c>
      <c r="D6" s="27"/>
      <c r="E6" s="27"/>
      <c r="F6" s="26">
        <v>2023</v>
      </c>
    </row>
    <row r="7" spans="2:9">
      <c r="B7" s="7" t="s">
        <v>37</v>
      </c>
      <c r="C7" s="3">
        <v>722</v>
      </c>
      <c r="D7" s="3">
        <v>134</v>
      </c>
      <c r="E7" s="3">
        <v>588</v>
      </c>
      <c r="F7" s="7">
        <v>2005</v>
      </c>
    </row>
    <row r="8" spans="2:9">
      <c r="B8" s="26" t="s">
        <v>44</v>
      </c>
      <c r="C8" s="27">
        <v>602</v>
      </c>
      <c r="D8" s="27"/>
      <c r="E8" s="27">
        <v>602</v>
      </c>
      <c r="F8" s="26">
        <v>2023</v>
      </c>
    </row>
    <row r="9" spans="2:9">
      <c r="B9" s="7" t="s">
        <v>36</v>
      </c>
      <c r="C9" s="3">
        <v>625</v>
      </c>
      <c r="D9" s="3">
        <v>605</v>
      </c>
      <c r="E9" s="3">
        <v>20</v>
      </c>
      <c r="F9" s="7">
        <v>2019</v>
      </c>
    </row>
    <row r="10" spans="2:9">
      <c r="B10" s="26" t="s">
        <v>15</v>
      </c>
      <c r="C10" s="27">
        <v>345</v>
      </c>
      <c r="D10" s="27">
        <v>56</v>
      </c>
      <c r="E10" s="27">
        <v>298</v>
      </c>
      <c r="F10" s="26">
        <v>2022</v>
      </c>
      <c r="H10" s="28"/>
    </row>
    <row r="11" spans="2:9">
      <c r="B11" s="7" t="s">
        <v>40</v>
      </c>
      <c r="C11" s="3">
        <v>252</v>
      </c>
      <c r="D11" s="3"/>
      <c r="E11" s="3"/>
      <c r="F11" s="7">
        <v>2021</v>
      </c>
      <c r="H11" s="19"/>
    </row>
    <row r="12" spans="2:9">
      <c r="B12" s="71" t="s">
        <v>5</v>
      </c>
      <c r="C12" s="72">
        <v>252</v>
      </c>
      <c r="D12" s="72"/>
      <c r="E12" s="72"/>
      <c r="F12" s="71">
        <v>2012</v>
      </c>
    </row>
    <row r="13" spans="2:9">
      <c r="B13" s="7" t="s">
        <v>52</v>
      </c>
      <c r="C13" s="7">
        <v>150</v>
      </c>
      <c r="D13" s="7"/>
      <c r="E13" s="7"/>
      <c r="F13" s="7">
        <v>2008</v>
      </c>
    </row>
    <row r="14" spans="2:9">
      <c r="B14" s="26" t="s">
        <v>7</v>
      </c>
      <c r="C14" s="27">
        <v>97</v>
      </c>
      <c r="D14" s="27"/>
      <c r="E14" s="27">
        <v>97</v>
      </c>
      <c r="F14" s="26">
        <v>2023</v>
      </c>
    </row>
    <row r="15" spans="2:9">
      <c r="B15" s="7" t="s">
        <v>41</v>
      </c>
      <c r="C15" s="7">
        <v>39</v>
      </c>
      <c r="D15" s="7"/>
      <c r="E15" s="7"/>
      <c r="F15" s="7">
        <v>2020</v>
      </c>
    </row>
    <row r="16" spans="2:9">
      <c r="B16" s="75" t="s">
        <v>42</v>
      </c>
      <c r="C16" s="75">
        <v>44</v>
      </c>
      <c r="D16" s="75"/>
      <c r="E16" s="75"/>
      <c r="F16" s="75">
        <v>2020</v>
      </c>
    </row>
    <row r="17" spans="2:6" ht="15.5">
      <c r="B17" s="7" t="s">
        <v>105</v>
      </c>
      <c r="C17" s="7">
        <v>10</v>
      </c>
      <c r="D17" s="7"/>
      <c r="E17" s="7">
        <v>10</v>
      </c>
      <c r="F17" s="7">
        <v>2023</v>
      </c>
    </row>
    <row r="18" spans="2:6">
      <c r="B18" s="18" t="s">
        <v>103</v>
      </c>
      <c r="C18" s="18" t="s">
        <v>104</v>
      </c>
      <c r="D18" s="18"/>
      <c r="E18" s="18"/>
      <c r="F18" s="18"/>
    </row>
    <row r="19" spans="2:6">
      <c r="B19" s="18" t="s">
        <v>112</v>
      </c>
      <c r="C19" s="18"/>
      <c r="D19" s="18"/>
      <c r="E19" s="18"/>
      <c r="F19" s="18"/>
    </row>
    <row r="20" spans="2:6">
      <c r="B20" s="18" t="s">
        <v>55</v>
      </c>
      <c r="C20" s="18"/>
      <c r="D20" s="18"/>
      <c r="E20" s="18"/>
      <c r="F20" s="18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43"/>
  <sheetViews>
    <sheetView showGridLines="0" zoomScale="85" zoomScaleNormal="85" workbookViewId="0">
      <selection activeCell="B21" sqref="B21"/>
    </sheetView>
  </sheetViews>
  <sheetFormatPr baseColWidth="10" defaultColWidth="11.453125" defaultRowHeight="14.5"/>
  <cols>
    <col min="1" max="3" width="12.7265625" customWidth="1"/>
    <col min="4" max="4" width="65.7265625" customWidth="1"/>
  </cols>
  <sheetData>
    <row r="1" spans="1:7" ht="20">
      <c r="A1" s="23" t="s">
        <v>56</v>
      </c>
    </row>
    <row r="3" spans="1:7">
      <c r="A3" s="38" t="s">
        <v>207</v>
      </c>
      <c r="B3" s="43"/>
      <c r="C3" s="43"/>
      <c r="D3" s="40"/>
    </row>
    <row r="4" spans="1:7">
      <c r="A4" s="38"/>
      <c r="B4" s="44" t="s">
        <v>2</v>
      </c>
      <c r="C4" s="45" t="s">
        <v>3</v>
      </c>
      <c r="D4" s="38" t="s">
        <v>80</v>
      </c>
    </row>
    <row r="5" spans="1:7">
      <c r="A5" s="39" t="s">
        <v>4</v>
      </c>
      <c r="B5" s="2">
        <v>32504.641048999991</v>
      </c>
      <c r="C5" s="2">
        <v>19496.785000000003</v>
      </c>
      <c r="D5" s="41" t="s">
        <v>209</v>
      </c>
    </row>
    <row r="6" spans="1:7">
      <c r="A6" s="39" t="s">
        <v>39</v>
      </c>
      <c r="B6" s="2">
        <v>7763.6976719999993</v>
      </c>
      <c r="C6" s="2">
        <v>23152.97</v>
      </c>
      <c r="D6" s="42" t="s">
        <v>210</v>
      </c>
    </row>
    <row r="7" spans="1:7">
      <c r="A7" s="39" t="s">
        <v>208</v>
      </c>
      <c r="B7" s="2">
        <v>2459.1350000000002</v>
      </c>
      <c r="C7" s="2">
        <v>620.07800000000009</v>
      </c>
      <c r="D7" s="42" t="s">
        <v>211</v>
      </c>
    </row>
    <row r="8" spans="1:7">
      <c r="A8" s="39" t="s">
        <v>13</v>
      </c>
      <c r="B8" s="2">
        <v>617.11081799999999</v>
      </c>
      <c r="C8" s="2">
        <v>483.005</v>
      </c>
      <c r="D8" s="42" t="s">
        <v>212</v>
      </c>
    </row>
    <row r="9" spans="1:7">
      <c r="A9" s="39" t="s">
        <v>57</v>
      </c>
      <c r="B9" s="2">
        <v>441.59900000000005</v>
      </c>
      <c r="C9" s="2">
        <v>804.43400000000008</v>
      </c>
      <c r="D9" s="42" t="s">
        <v>213</v>
      </c>
    </row>
    <row r="10" spans="1:7">
      <c r="A10" s="39" t="s">
        <v>42</v>
      </c>
      <c r="B10" s="2">
        <v>365.32400000000001</v>
      </c>
      <c r="C10" s="2">
        <v>543.94600000000003</v>
      </c>
      <c r="D10" s="42" t="s">
        <v>214</v>
      </c>
    </row>
    <row r="11" spans="1:7">
      <c r="A11" s="39" t="s">
        <v>15</v>
      </c>
      <c r="B11" s="2">
        <v>219.548</v>
      </c>
      <c r="C11" s="2">
        <v>101.50700000000001</v>
      </c>
      <c r="D11" s="42" t="s">
        <v>215</v>
      </c>
    </row>
    <row r="12" spans="1:7">
      <c r="A12" s="39" t="s">
        <v>19</v>
      </c>
      <c r="B12" s="2">
        <v>109.70700000000001</v>
      </c>
      <c r="C12" s="2">
        <v>26.88</v>
      </c>
      <c r="D12" s="42" t="s">
        <v>216</v>
      </c>
    </row>
    <row r="13" spans="1:7">
      <c r="A13" s="39" t="s">
        <v>24</v>
      </c>
      <c r="B13" s="2">
        <v>103.865774</v>
      </c>
      <c r="C13" s="2">
        <v>18.945999999999998</v>
      </c>
      <c r="D13" s="42" t="s">
        <v>217</v>
      </c>
    </row>
    <row r="14" spans="1:7">
      <c r="A14" s="39" t="s">
        <v>47</v>
      </c>
      <c r="B14" s="2">
        <v>101.197</v>
      </c>
      <c r="C14" s="2">
        <v>60.170999999999999</v>
      </c>
      <c r="D14" s="42" t="s">
        <v>218</v>
      </c>
      <c r="G14" s="19"/>
    </row>
    <row r="15" spans="1:7">
      <c r="A15" s="39" t="s">
        <v>8</v>
      </c>
      <c r="B15" s="2">
        <v>97.721999999999994</v>
      </c>
      <c r="C15" s="2">
        <v>15.987</v>
      </c>
      <c r="D15" s="42" t="s">
        <v>219</v>
      </c>
    </row>
    <row r="16" spans="1:7">
      <c r="A16" s="39" t="s">
        <v>98</v>
      </c>
      <c r="B16" s="2">
        <v>82.92</v>
      </c>
      <c r="C16" s="2">
        <v>78.251999999999995</v>
      </c>
      <c r="D16" s="42" t="s">
        <v>220</v>
      </c>
    </row>
    <row r="17" spans="1:4">
      <c r="A17" s="39" t="s">
        <v>12</v>
      </c>
      <c r="B17" s="2">
        <v>82.538274000000001</v>
      </c>
      <c r="C17" s="2">
        <v>23.854000000000003</v>
      </c>
      <c r="D17" s="42" t="s">
        <v>221</v>
      </c>
    </row>
    <row r="18" spans="1:4">
      <c r="A18" s="39" t="s">
        <v>54</v>
      </c>
      <c r="B18" s="2">
        <v>74.747673000000006</v>
      </c>
      <c r="C18" s="2">
        <v>54.025999999999996</v>
      </c>
      <c r="D18" s="42" t="s">
        <v>222</v>
      </c>
    </row>
    <row r="19" spans="1:4">
      <c r="A19" s="39" t="s">
        <v>22</v>
      </c>
      <c r="B19" s="2">
        <v>49.264000000000003</v>
      </c>
      <c r="C19" s="2">
        <v>11.642000000000001</v>
      </c>
      <c r="D19" s="42" t="s">
        <v>223</v>
      </c>
    </row>
    <row r="20" spans="1:4">
      <c r="A20" s="7" t="s">
        <v>122</v>
      </c>
      <c r="B20" s="3">
        <v>179.44033000000491</v>
      </c>
      <c r="C20" s="3">
        <v>1010.3429999999789</v>
      </c>
      <c r="D20" s="37"/>
    </row>
    <row r="21" spans="1:4">
      <c r="A21" s="4" t="s">
        <v>17</v>
      </c>
      <c r="B21" s="51">
        <v>45252.457590000005</v>
      </c>
      <c r="C21" s="51">
        <v>46502.825999999986</v>
      </c>
      <c r="D21" s="36"/>
    </row>
    <row r="22" spans="1:4">
      <c r="A22" s="30"/>
      <c r="B22" s="46"/>
      <c r="C22" s="46"/>
      <c r="D22" s="30"/>
    </row>
    <row r="23" spans="1:4">
      <c r="A23" s="38" t="s">
        <v>224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13</v>
      </c>
      <c r="B25" s="2">
        <v>11942.485999999999</v>
      </c>
      <c r="C25" s="2">
        <v>18687.437000000002</v>
      </c>
      <c r="D25" s="41" t="s">
        <v>225</v>
      </c>
    </row>
    <row r="26" spans="1:4">
      <c r="A26" s="39" t="s">
        <v>12</v>
      </c>
      <c r="B26" s="2">
        <v>11831.594000000001</v>
      </c>
      <c r="C26" s="2">
        <v>11159.910000000002</v>
      </c>
      <c r="D26" s="42" t="s">
        <v>226</v>
      </c>
    </row>
    <row r="27" spans="1:4">
      <c r="A27" s="39" t="s">
        <v>18</v>
      </c>
      <c r="B27" s="2">
        <v>6099.4780000000001</v>
      </c>
      <c r="C27" s="2">
        <v>2819.4050000000007</v>
      </c>
      <c r="D27" s="42" t="s">
        <v>227</v>
      </c>
    </row>
    <row r="28" spans="1:4">
      <c r="A28" s="39" t="s">
        <v>47</v>
      </c>
      <c r="B28" s="2">
        <v>2209.6710000000003</v>
      </c>
      <c r="C28" s="2">
        <v>1101.547</v>
      </c>
      <c r="D28" s="42" t="s">
        <v>228</v>
      </c>
    </row>
    <row r="29" spans="1:4">
      <c r="A29" s="39" t="s">
        <v>4</v>
      </c>
      <c r="B29" s="2">
        <v>2091.4959999999996</v>
      </c>
      <c r="C29" s="2">
        <v>4070.0930000000003</v>
      </c>
      <c r="D29" s="42" t="s">
        <v>229</v>
      </c>
    </row>
    <row r="30" spans="1:4">
      <c r="A30" s="39" t="s">
        <v>22</v>
      </c>
      <c r="B30" s="2">
        <v>1820.943348</v>
      </c>
      <c r="C30" s="2">
        <v>706.23299999999995</v>
      </c>
      <c r="D30" s="42" t="s">
        <v>230</v>
      </c>
    </row>
    <row r="31" spans="1:4">
      <c r="A31" s="39" t="s">
        <v>15</v>
      </c>
      <c r="B31" s="2">
        <v>1608.623</v>
      </c>
      <c r="C31" s="2">
        <v>1443.5849999999998</v>
      </c>
      <c r="D31" s="42" t="s">
        <v>231</v>
      </c>
    </row>
    <row r="32" spans="1:4">
      <c r="A32" s="39" t="s">
        <v>58</v>
      </c>
      <c r="B32" s="2">
        <v>1388.3522840000001</v>
      </c>
      <c r="C32" s="2">
        <v>988.39</v>
      </c>
      <c r="D32" s="42" t="s">
        <v>232</v>
      </c>
    </row>
    <row r="33" spans="1:4">
      <c r="A33" s="39" t="s">
        <v>20</v>
      </c>
      <c r="B33" s="2">
        <v>976.41</v>
      </c>
      <c r="C33" s="2">
        <v>316.07100000000003</v>
      </c>
      <c r="D33" s="42" t="s">
        <v>233</v>
      </c>
    </row>
    <row r="34" spans="1:4">
      <c r="A34" s="39" t="s">
        <v>19</v>
      </c>
      <c r="B34" s="2">
        <v>719.83938799999999</v>
      </c>
      <c r="C34" s="2">
        <v>2603.3520000000003</v>
      </c>
      <c r="D34" s="42" t="s">
        <v>234</v>
      </c>
    </row>
    <row r="35" spans="1:4">
      <c r="A35" s="39" t="s">
        <v>8</v>
      </c>
      <c r="B35" s="2">
        <v>655.63099999999997</v>
      </c>
      <c r="C35" s="2">
        <v>648.63799999999992</v>
      </c>
      <c r="D35" s="42" t="s">
        <v>235</v>
      </c>
    </row>
    <row r="36" spans="1:4">
      <c r="A36" s="39" t="s">
        <v>107</v>
      </c>
      <c r="B36" s="2">
        <v>579.17399999999998</v>
      </c>
      <c r="C36" s="2">
        <v>817.81399999999996</v>
      </c>
      <c r="D36" s="42" t="s">
        <v>236</v>
      </c>
    </row>
    <row r="37" spans="1:4">
      <c r="A37" s="39" t="s">
        <v>23</v>
      </c>
      <c r="B37" s="2">
        <v>474.39099999999996</v>
      </c>
      <c r="C37" s="2">
        <v>208.69499999999999</v>
      </c>
      <c r="D37" s="42" t="s">
        <v>237</v>
      </c>
    </row>
    <row r="38" spans="1:4">
      <c r="A38" s="39" t="s">
        <v>110</v>
      </c>
      <c r="B38" s="2">
        <v>439.363946</v>
      </c>
      <c r="C38" s="2">
        <v>138.78399999999999</v>
      </c>
      <c r="D38" s="42" t="s">
        <v>238</v>
      </c>
    </row>
    <row r="39" spans="1:4">
      <c r="A39" s="39" t="s">
        <v>59</v>
      </c>
      <c r="B39" s="2">
        <v>438.154</v>
      </c>
      <c r="C39" s="2">
        <v>175.30099999999999</v>
      </c>
      <c r="D39" s="42" t="s">
        <v>239</v>
      </c>
    </row>
    <row r="40" spans="1:4">
      <c r="A40" s="7" t="s">
        <v>122</v>
      </c>
      <c r="B40" s="3">
        <v>1976.8506239999988</v>
      </c>
      <c r="C40" s="3">
        <v>617.570999999989</v>
      </c>
      <c r="D40" s="37"/>
    </row>
    <row r="41" spans="1:4">
      <c r="A41" s="4" t="s">
        <v>17</v>
      </c>
      <c r="B41" s="51">
        <v>45252.457590000005</v>
      </c>
      <c r="C41" s="51">
        <v>46502.825999999986</v>
      </c>
      <c r="D41" s="36"/>
    </row>
    <row r="42" spans="1:4">
      <c r="A42" s="18" t="s">
        <v>154</v>
      </c>
    </row>
    <row r="43" spans="1:4">
      <c r="A43" s="18" t="s">
        <v>60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3:L26"/>
  <sheetViews>
    <sheetView showGridLines="0" zoomScaleNormal="100" workbookViewId="0">
      <selection activeCell="D12" sqref="D12:D16"/>
    </sheetView>
  </sheetViews>
  <sheetFormatPr baseColWidth="10" defaultColWidth="11.453125" defaultRowHeight="14.5"/>
  <sheetData>
    <row r="3" spans="3:6">
      <c r="E3" s="5"/>
    </row>
    <row r="4" spans="3:6">
      <c r="E4" s="5"/>
    </row>
    <row r="5" spans="3:6">
      <c r="E5" s="5"/>
    </row>
    <row r="6" spans="3:6">
      <c r="E6" s="5"/>
    </row>
    <row r="7" spans="3:6">
      <c r="E7" s="5"/>
    </row>
    <row r="8" spans="3:6">
      <c r="E8" s="9"/>
    </row>
    <row r="11" spans="3:6">
      <c r="C11" s="39"/>
      <c r="D11" s="22"/>
    </row>
    <row r="12" spans="3:6">
      <c r="C12" s="39" t="s">
        <v>4</v>
      </c>
      <c r="D12" s="39">
        <v>32504.641048999991</v>
      </c>
      <c r="F12" s="5"/>
    </row>
    <row r="13" spans="3:6">
      <c r="C13" s="39" t="s">
        <v>39</v>
      </c>
      <c r="D13" s="39">
        <v>7763.6976719999993</v>
      </c>
      <c r="F13" s="5"/>
    </row>
    <row r="14" spans="3:6">
      <c r="C14" s="39" t="s">
        <v>208</v>
      </c>
      <c r="D14" s="39">
        <v>2459.1350000000002</v>
      </c>
      <c r="F14" s="5"/>
    </row>
    <row r="15" spans="3:6">
      <c r="C15" s="39" t="s">
        <v>13</v>
      </c>
      <c r="D15" s="39">
        <v>617.11081799999999</v>
      </c>
      <c r="F15" s="5"/>
    </row>
    <row r="16" spans="3:6">
      <c r="C16" s="39" t="s">
        <v>27</v>
      </c>
      <c r="D16" s="2">
        <f>E18-D15-D14-D13-D12</f>
        <v>1907.8730510000096</v>
      </c>
      <c r="F16" s="5"/>
    </row>
    <row r="17" spans="2:12">
      <c r="C17" s="39"/>
      <c r="D17" s="39"/>
      <c r="F17" s="5"/>
    </row>
    <row r="18" spans="2:12">
      <c r="C18" s="7"/>
      <c r="D18" s="1">
        <v>100</v>
      </c>
      <c r="E18" s="51">
        <v>45252.457590000005</v>
      </c>
    </row>
    <row r="19" spans="2:12">
      <c r="D19" s="9"/>
      <c r="E19" s="19"/>
    </row>
    <row r="21" spans="2:12">
      <c r="B21" s="39"/>
      <c r="C21" s="2"/>
    </row>
    <row r="22" spans="2:12">
      <c r="G22" s="10"/>
      <c r="H22" s="30" t="s">
        <v>0</v>
      </c>
      <c r="I22" s="10"/>
      <c r="J22" s="10"/>
      <c r="K22" s="10"/>
      <c r="L22" s="10"/>
    </row>
    <row r="23" spans="2:12">
      <c r="G23" s="10"/>
      <c r="H23" s="10" t="s">
        <v>240</v>
      </c>
      <c r="I23" s="10"/>
      <c r="J23" s="10"/>
      <c r="K23" s="10"/>
      <c r="L23" s="10"/>
    </row>
    <row r="24" spans="2:12">
      <c r="G24" s="10"/>
      <c r="H24" s="10"/>
      <c r="I24" s="10"/>
      <c r="J24" s="10"/>
      <c r="K24" s="10"/>
      <c r="L24" s="10"/>
    </row>
    <row r="25" spans="2:12">
      <c r="G25" s="10"/>
      <c r="H25" s="8" t="s">
        <v>156</v>
      </c>
      <c r="I25" s="10"/>
      <c r="J25" s="10"/>
      <c r="K25" s="10"/>
      <c r="L25" s="10"/>
    </row>
    <row r="26" spans="2:12">
      <c r="G26" s="10"/>
      <c r="H26" s="10"/>
      <c r="I26" s="10"/>
      <c r="J26" s="10"/>
      <c r="K26" s="10"/>
      <c r="L26" s="10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2:I11"/>
  <sheetViews>
    <sheetView showGridLines="0" workbookViewId="0">
      <selection activeCell="G6" sqref="G6"/>
    </sheetView>
  </sheetViews>
  <sheetFormatPr baseColWidth="10" defaultColWidth="11.453125" defaultRowHeight="14.5"/>
  <cols>
    <col min="2" max="2" width="14.7265625" customWidth="1"/>
    <col min="3" max="6" width="10.7265625" customWidth="1"/>
  </cols>
  <sheetData>
    <row r="2" spans="2:9" ht="18.5">
      <c r="H2" s="63" t="s">
        <v>121</v>
      </c>
      <c r="I2" s="64"/>
    </row>
    <row r="3" spans="2:9" ht="15.5">
      <c r="B3" s="29" t="s">
        <v>61</v>
      </c>
      <c r="C3" s="30"/>
      <c r="D3" s="30"/>
      <c r="E3" s="30"/>
      <c r="F3" s="30"/>
    </row>
    <row r="4" spans="2:9">
      <c r="B4" s="30"/>
      <c r="C4" s="30"/>
      <c r="D4" s="30"/>
      <c r="E4" s="30"/>
      <c r="F4" s="30"/>
    </row>
    <row r="5" spans="2:9" ht="26.25" customHeight="1">
      <c r="B5" s="57" t="s">
        <v>101</v>
      </c>
      <c r="C5" s="53" t="s">
        <v>102</v>
      </c>
      <c r="D5" s="54" t="s">
        <v>31</v>
      </c>
      <c r="E5" s="54" t="s">
        <v>32</v>
      </c>
      <c r="F5" s="53" t="s">
        <v>33</v>
      </c>
    </row>
    <row r="6" spans="2:9">
      <c r="B6" s="7" t="s">
        <v>96</v>
      </c>
      <c r="C6" s="3">
        <v>245</v>
      </c>
      <c r="D6" s="7"/>
      <c r="E6" s="7"/>
      <c r="F6" s="7">
        <v>2020</v>
      </c>
    </row>
    <row r="7" spans="2:9" ht="15.5">
      <c r="B7" s="7" t="s">
        <v>105</v>
      </c>
      <c r="C7" s="3">
        <v>90</v>
      </c>
      <c r="D7" s="7"/>
      <c r="E7" s="7">
        <v>90</v>
      </c>
      <c r="F7" s="7">
        <v>2023</v>
      </c>
    </row>
    <row r="8" spans="2:9">
      <c r="B8" s="7" t="s">
        <v>40</v>
      </c>
      <c r="C8" s="3">
        <v>170</v>
      </c>
      <c r="D8" s="7"/>
      <c r="E8" s="7"/>
      <c r="F8" s="7">
        <v>2021</v>
      </c>
    </row>
    <row r="9" spans="2:9">
      <c r="B9" s="7" t="s">
        <v>13</v>
      </c>
      <c r="C9" s="3">
        <v>44</v>
      </c>
      <c r="D9" s="7">
        <v>1</v>
      </c>
      <c r="E9" s="7">
        <v>43</v>
      </c>
      <c r="F9" s="7">
        <v>2005</v>
      </c>
    </row>
    <row r="10" spans="2:9">
      <c r="B10" s="18" t="s">
        <v>103</v>
      </c>
      <c r="C10" s="18" t="s">
        <v>104</v>
      </c>
      <c r="D10" s="18"/>
      <c r="E10" s="18"/>
      <c r="F10" s="30"/>
    </row>
    <row r="11" spans="2:9">
      <c r="B11" s="18" t="s">
        <v>112</v>
      </c>
      <c r="C11" s="30"/>
      <c r="D11" s="30"/>
      <c r="E11" s="30"/>
      <c r="F11" s="3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Roses Trade</vt:lpstr>
      <vt:lpstr>Roses Graph</vt:lpstr>
      <vt:lpstr>Roses Production </vt:lpstr>
      <vt:lpstr>Carnation Trade</vt:lpstr>
      <vt:lpstr>Carnation Graph  </vt:lpstr>
      <vt:lpstr>Carnation Production</vt:lpstr>
      <vt:lpstr>Orchids Trade</vt:lpstr>
      <vt:lpstr>Orchids Graph</vt:lpstr>
      <vt:lpstr>Orchids Production </vt:lpstr>
      <vt:lpstr>Chrysanthemum Trade</vt:lpstr>
      <vt:lpstr>Chrysan. Graph</vt:lpstr>
      <vt:lpstr>Chysanthemum Prod.</vt:lpstr>
      <vt:lpstr>Lilies Trade</vt:lpstr>
      <vt:lpstr>Lilies Graph</vt:lpstr>
      <vt:lpstr>Lilies Production</vt:lpstr>
      <vt:lpstr>Christmas Trees Trade</vt:lpstr>
      <vt:lpstr>Christmas Trees Graph</vt:lpstr>
      <vt:lpstr>Christmas trees Production </vt:lpstr>
      <vt:lpstr>Cut Foliage Trade</vt:lpstr>
      <vt:lpstr>Cut Foliage Graph</vt:lpstr>
      <vt:lpstr>Cut Foliage Production </vt:lpstr>
      <vt:lpstr>Flowering plants trade</vt:lpstr>
      <vt:lpstr>Flowering plants graph</vt:lpstr>
      <vt:lpstr>Flowering plants area</vt:lpstr>
      <vt:lpstr>Green and foliage plants trade</vt:lpstr>
      <vt:lpstr>Green and foliage plants graph</vt:lpstr>
      <vt:lpstr>Green and Foliage plants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Huebner</dc:creator>
  <cp:keywords/>
  <dc:description/>
  <cp:lastModifiedBy>Anne-Kathrin Böhm</cp:lastModifiedBy>
  <cp:revision/>
  <dcterms:created xsi:type="dcterms:W3CDTF">2012-10-10T14:37:14Z</dcterms:created>
  <dcterms:modified xsi:type="dcterms:W3CDTF">2024-09-09T12:11:45Z</dcterms:modified>
  <cp:category/>
  <cp:contentStatus/>
</cp:coreProperties>
</file>